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シミュレーションモデル" sheetId="1" r:id="rId1"/>
    <sheet name="普及率・更新頻度と総所要時間・台（分・台）の関係" sheetId="2" r:id="rId2"/>
  </sheets>
  <definedNames>
    <definedName name="solver_adj" localSheetId="0" hidden="1">'シミュレーションモデル'!$B$6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'シミュレーションモデル'!$O$19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123500</definedName>
  </definedNames>
  <calcPr fullCalcOnLoad="1"/>
</workbook>
</file>

<file path=xl/sharedStrings.xml><?xml version="1.0" encoding="utf-8"?>
<sst xmlns="http://schemas.openxmlformats.org/spreadsheetml/2006/main" count="58" uniqueCount="33">
  <si>
    <t>普及率</t>
  </si>
  <si>
    <t>αA</t>
  </si>
  <si>
    <t>βA</t>
  </si>
  <si>
    <t>αB</t>
  </si>
  <si>
    <t>βB</t>
  </si>
  <si>
    <t>計</t>
  </si>
  <si>
    <t>総台数</t>
  </si>
  <si>
    <t>VICS</t>
  </si>
  <si>
    <t>平均時間</t>
  </si>
  <si>
    <t>VICS無し</t>
  </si>
  <si>
    <t>ルートA</t>
  </si>
  <si>
    <t>時間</t>
  </si>
  <si>
    <t>ルートB</t>
  </si>
  <si>
    <t>平均所要時間</t>
  </si>
  <si>
    <t>全車合計時間・台</t>
  </si>
  <si>
    <t>VICS搭載による短縮</t>
  </si>
  <si>
    <t>短縮時間・台</t>
  </si>
  <si>
    <t>黄色背景は可変セル</t>
  </si>
  <si>
    <t>t=12</t>
  </si>
  <si>
    <t>t=6</t>
  </si>
  <si>
    <t>t=3</t>
  </si>
  <si>
    <t>情報更新頻度（回/時）と所要時間・台（分・台）</t>
  </si>
  <si>
    <t>5分に1回更新</t>
  </si>
  <si>
    <t>10分に1回更新</t>
  </si>
  <si>
    <t>20分に1回更新</t>
  </si>
  <si>
    <t>普及率0の水準</t>
  </si>
  <si>
    <t>ルートAの所要時間関数：y=αAx+βA</t>
  </si>
  <si>
    <t>ルートBの所要時間関数：y=αBx+βB</t>
  </si>
  <si>
    <t>ルートA台数</t>
  </si>
  <si>
    <t>ルートB台数</t>
  </si>
  <si>
    <t>VICS有台数</t>
  </si>
  <si>
    <t>VICS無台数</t>
  </si>
  <si>
    <t>総通過台数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</si>
</sst>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9" borderId="12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9" fontId="1" fillId="0" borderId="0" xfId="42" applyFont="1" applyAlignment="1">
      <alignment vertical="center"/>
    </xf>
    <xf numFmtId="0" fontId="2" fillId="39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情報更新頻度・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VICS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普及率と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総所要時間・台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1495"/>
          <c:w val="0.866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'普及率・更新頻度と総所要時間・台（分・台）の関係'!$B$1</c:f>
              <c:strCache>
                <c:ptCount val="1"/>
                <c:pt idx="0">
                  <c:v>5分に1回更新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'普及率・更新頻度と総所要時間・台（分・台）の関係'!$A$2:$A$102</c:f>
              <c:numCache/>
            </c:numRef>
          </c:cat>
          <c:val>
            <c:numRef>
              <c:f>'普及率・更新頻度と総所要時間・台（分・台）の関係'!$B$2:$B$102</c:f>
              <c:numCache/>
            </c:numRef>
          </c:val>
          <c:smooth val="0"/>
        </c:ser>
        <c:ser>
          <c:idx val="1"/>
          <c:order val="1"/>
          <c:tx>
            <c:strRef>
              <c:f>'普及率・更新頻度と総所要時間・台（分・台）の関係'!$C$1</c:f>
              <c:strCache>
                <c:ptCount val="1"/>
                <c:pt idx="0">
                  <c:v>10分に1回更新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'普及率・更新頻度と総所要時間・台（分・台）の関係'!$A$2:$A$102</c:f>
              <c:numCache/>
            </c:numRef>
          </c:cat>
          <c:val>
            <c:numRef>
              <c:f>'普及率・更新頻度と総所要時間・台（分・台）の関係'!$C$2:$C$102</c:f>
              <c:numCache/>
            </c:numRef>
          </c:val>
          <c:smooth val="0"/>
        </c:ser>
        <c:ser>
          <c:idx val="2"/>
          <c:order val="2"/>
          <c:tx>
            <c:strRef>
              <c:f>'普及率・更新頻度と総所要時間・台（分・台）の関係'!$D$1</c:f>
              <c:strCache>
                <c:ptCount val="1"/>
                <c:pt idx="0">
                  <c:v>20分に1回更新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'普及率・更新頻度と総所要時間・台（分・台）の関係'!$A$2:$A$102</c:f>
              <c:numCache/>
            </c:numRef>
          </c:cat>
          <c:val>
            <c:numRef>
              <c:f>'普及率・更新頻度と総所要時間・台（分・台）の関係'!$D$2:$D$102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'普及率・更新頻度と総所要時間・台（分・台）の関係'!$A$2:$A$102</c:f>
              <c:numCache/>
            </c:numRef>
          </c:cat>
          <c:val>
            <c:numRef>
              <c:f>'普及率・更新頻度と総所要時間・台（分・台）の関係'!$E$2:$E$102</c:f>
              <c:numCache/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VICS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普及率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479"/>
        <c:crossesAt val="110000"/>
        <c:auto val="1"/>
        <c:lblOffset val="100"/>
        <c:tickLblSkip val="20"/>
        <c:tickMarkSkip val="20"/>
        <c:noMultiLvlLbl val="0"/>
      </c:catAx>
      <c:valAx>
        <c:axId val="947479"/>
        <c:scaling>
          <c:orientation val="minMax"/>
          <c:max val="180000"/>
          <c:min val="1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総所要時間・台（分・台）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53"/>
          <c:y val="0.9415"/>
          <c:w val="0.883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0.67</cdr:y>
    </cdr:from>
    <cdr:to>
      <cdr:x>0.9645</cdr:x>
      <cdr:y>0.75525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52775" y="320992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無しの場合の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総所要時間・台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</xdr:row>
      <xdr:rowOff>9525</xdr:rowOff>
    </xdr:from>
    <xdr:to>
      <xdr:col>14</xdr:col>
      <xdr:colOff>361950</xdr:colOff>
      <xdr:row>31</xdr:row>
      <xdr:rowOff>9525</xdr:rowOff>
    </xdr:to>
    <xdr:graphicFrame>
      <xdr:nvGraphicFramePr>
        <xdr:cNvPr id="1" name="グラフ 1"/>
        <xdr:cNvGraphicFramePr/>
      </xdr:nvGraphicFramePr>
      <xdr:xfrm>
        <a:off x="5381625" y="523875"/>
        <a:ext cx="45815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Q51" sqref="Q51"/>
    </sheetView>
  </sheetViews>
  <sheetFormatPr defaultColWidth="10.875" defaultRowHeight="13.5"/>
  <cols>
    <col min="1" max="1" width="10.875" style="0" customWidth="1"/>
    <col min="2" max="4" width="8.875" style="0" customWidth="1"/>
    <col min="5" max="14" width="7.75390625" style="0" customWidth="1"/>
    <col min="15" max="15" width="10.875" style="0" customWidth="1"/>
    <col min="16" max="16" width="13.375" style="0" customWidth="1"/>
  </cols>
  <sheetData>
    <row r="1" spans="1:16" ht="13.5">
      <c r="A1" s="1" t="s">
        <v>1</v>
      </c>
      <c r="B1" s="21">
        <v>0.1</v>
      </c>
      <c r="C1" s="2"/>
      <c r="D1" s="2" t="s">
        <v>26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1" t="s">
        <v>2</v>
      </c>
      <c r="B2" s="21">
        <v>20</v>
      </c>
      <c r="C2" s="2"/>
      <c r="D2" s="2" t="s">
        <v>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1" t="s">
        <v>3</v>
      </c>
      <c r="B3" s="21">
        <v>0.2</v>
      </c>
      <c r="C3" s="2"/>
      <c r="D3" s="26" t="s">
        <v>17</v>
      </c>
      <c r="E3" s="26"/>
      <c r="F3" s="26"/>
      <c r="G3" s="26"/>
      <c r="H3" s="26"/>
      <c r="I3" s="2"/>
      <c r="J3" s="2"/>
      <c r="K3" s="2"/>
      <c r="L3" s="2"/>
      <c r="M3" s="2"/>
      <c r="N3" s="2"/>
      <c r="O3" s="2"/>
      <c r="P3" s="2"/>
    </row>
    <row r="4" spans="1:16" ht="13.5">
      <c r="A4" s="1" t="s">
        <v>4</v>
      </c>
      <c r="B4" s="21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>
      <c r="A5" s="1"/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>
      <c r="A6" s="1" t="s">
        <v>0</v>
      </c>
      <c r="B6" s="21">
        <v>0.3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3.5">
      <c r="B7" s="22"/>
    </row>
    <row r="8" spans="1:15" ht="14.25" thickBot="1">
      <c r="A8" s="24" t="s">
        <v>18</v>
      </c>
      <c r="B8" s="3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 t="s">
        <v>5</v>
      </c>
    </row>
    <row r="9" spans="1:15" ht="14.25" thickBot="1">
      <c r="A9" s="29" t="s">
        <v>32</v>
      </c>
      <c r="B9" s="20">
        <v>0</v>
      </c>
      <c r="C9" s="20">
        <v>100</v>
      </c>
      <c r="D9" s="20">
        <v>150</v>
      </c>
      <c r="E9" s="20">
        <v>200</v>
      </c>
      <c r="F9" s="20">
        <v>250</v>
      </c>
      <c r="G9" s="20">
        <v>300</v>
      </c>
      <c r="H9" s="20">
        <v>350</v>
      </c>
      <c r="I9" s="20">
        <v>350</v>
      </c>
      <c r="J9" s="20">
        <v>300</v>
      </c>
      <c r="K9" s="20">
        <v>250</v>
      </c>
      <c r="L9" s="20">
        <v>200</v>
      </c>
      <c r="M9" s="20">
        <v>150</v>
      </c>
      <c r="N9" s="20">
        <v>100</v>
      </c>
      <c r="O9" s="4">
        <f>SUM(B9:N9)</f>
        <v>2700</v>
      </c>
    </row>
    <row r="10" spans="1:15" ht="13.5">
      <c r="A10" s="27" t="s">
        <v>30</v>
      </c>
      <c r="B10" s="15">
        <f aca="true" t="shared" si="0" ref="B10:N10">B9*$B$6</f>
        <v>0</v>
      </c>
      <c r="C10" s="15">
        <f t="shared" si="0"/>
        <v>30</v>
      </c>
      <c r="D10" s="15">
        <f t="shared" si="0"/>
        <v>45</v>
      </c>
      <c r="E10" s="15">
        <f t="shared" si="0"/>
        <v>60</v>
      </c>
      <c r="F10" s="15">
        <f t="shared" si="0"/>
        <v>75</v>
      </c>
      <c r="G10" s="15">
        <f t="shared" si="0"/>
        <v>90</v>
      </c>
      <c r="H10" s="15">
        <f t="shared" si="0"/>
        <v>105</v>
      </c>
      <c r="I10" s="15">
        <f t="shared" si="0"/>
        <v>105</v>
      </c>
      <c r="J10" s="15">
        <f t="shared" si="0"/>
        <v>90</v>
      </c>
      <c r="K10" s="15">
        <f t="shared" si="0"/>
        <v>75</v>
      </c>
      <c r="L10" s="15">
        <f t="shared" si="0"/>
        <v>60</v>
      </c>
      <c r="M10" s="15">
        <f t="shared" si="0"/>
        <v>45</v>
      </c>
      <c r="N10" s="15">
        <f t="shared" si="0"/>
        <v>30</v>
      </c>
      <c r="O10" s="15">
        <f>SUM(B10:N10)</f>
        <v>810</v>
      </c>
    </row>
    <row r="11" spans="1:15" ht="14.25" thickBot="1">
      <c r="A11" s="3" t="s">
        <v>8</v>
      </c>
      <c r="B11" s="16"/>
      <c r="C11" s="16">
        <f aca="true" t="shared" si="1" ref="C11:N11">(C14*C15+C16*C17-C12*C13)/C10</f>
        <v>30</v>
      </c>
      <c r="D11" s="16">
        <f t="shared" si="1"/>
        <v>35</v>
      </c>
      <c r="E11" s="16">
        <f t="shared" si="1"/>
        <v>40</v>
      </c>
      <c r="F11" s="16">
        <f t="shared" si="1"/>
        <v>44.375</v>
      </c>
      <c r="G11" s="16">
        <f t="shared" si="1"/>
        <v>50</v>
      </c>
      <c r="H11" s="16">
        <f t="shared" si="1"/>
        <v>61</v>
      </c>
      <c r="I11" s="16">
        <f t="shared" si="1"/>
        <v>55</v>
      </c>
      <c r="J11" s="16">
        <f t="shared" si="1"/>
        <v>58</v>
      </c>
      <c r="K11" s="16">
        <f t="shared" si="1"/>
        <v>45</v>
      </c>
      <c r="L11" s="16">
        <f t="shared" si="1"/>
        <v>52</v>
      </c>
      <c r="M11" s="16">
        <f t="shared" si="1"/>
        <v>35</v>
      </c>
      <c r="N11" s="16">
        <f t="shared" si="1"/>
        <v>30</v>
      </c>
      <c r="O11" s="16"/>
    </row>
    <row r="12" spans="1:15" ht="13.5">
      <c r="A12" s="27" t="s">
        <v>31</v>
      </c>
      <c r="B12" s="15">
        <f aca="true" t="shared" si="2" ref="B12:N12">B9-B10</f>
        <v>0</v>
      </c>
      <c r="C12" s="15">
        <f t="shared" si="2"/>
        <v>70</v>
      </c>
      <c r="D12" s="15">
        <f t="shared" si="2"/>
        <v>105</v>
      </c>
      <c r="E12" s="15">
        <f t="shared" si="2"/>
        <v>140</v>
      </c>
      <c r="F12" s="15">
        <f t="shared" si="2"/>
        <v>175</v>
      </c>
      <c r="G12" s="15">
        <f t="shared" si="2"/>
        <v>210</v>
      </c>
      <c r="H12" s="15">
        <f t="shared" si="2"/>
        <v>245</v>
      </c>
      <c r="I12" s="15">
        <f t="shared" si="2"/>
        <v>245</v>
      </c>
      <c r="J12" s="15">
        <f t="shared" si="2"/>
        <v>210</v>
      </c>
      <c r="K12" s="15">
        <f t="shared" si="2"/>
        <v>175</v>
      </c>
      <c r="L12" s="15">
        <f t="shared" si="2"/>
        <v>140</v>
      </c>
      <c r="M12" s="15">
        <f t="shared" si="2"/>
        <v>105</v>
      </c>
      <c r="N12" s="15">
        <f t="shared" si="2"/>
        <v>70</v>
      </c>
      <c r="O12" s="15">
        <f>SUM(B12:N12)</f>
        <v>1890</v>
      </c>
    </row>
    <row r="13" spans="1:15" ht="14.25" thickBot="1">
      <c r="A13" s="3" t="s">
        <v>8</v>
      </c>
      <c r="B13" s="16"/>
      <c r="C13" s="16">
        <f aca="true" t="shared" si="3" ref="C13:N13">C15</f>
        <v>30</v>
      </c>
      <c r="D13" s="16">
        <f t="shared" si="3"/>
        <v>35</v>
      </c>
      <c r="E13" s="16">
        <f t="shared" si="3"/>
        <v>40</v>
      </c>
      <c r="F13" s="16">
        <f t="shared" si="3"/>
        <v>41.25</v>
      </c>
      <c r="G13" s="16">
        <f t="shared" si="3"/>
        <v>50</v>
      </c>
      <c r="H13" s="16">
        <f t="shared" si="3"/>
        <v>44.5</v>
      </c>
      <c r="I13" s="16">
        <f t="shared" si="3"/>
        <v>55</v>
      </c>
      <c r="J13" s="16">
        <f t="shared" si="3"/>
        <v>41</v>
      </c>
      <c r="K13" s="16">
        <f t="shared" si="3"/>
        <v>45</v>
      </c>
      <c r="L13" s="16">
        <f t="shared" si="3"/>
        <v>34</v>
      </c>
      <c r="M13" s="16">
        <f t="shared" si="3"/>
        <v>35</v>
      </c>
      <c r="N13" s="16">
        <f t="shared" si="3"/>
        <v>30</v>
      </c>
      <c r="O13" s="16"/>
    </row>
    <row r="14" spans="1:15" ht="13.5">
      <c r="A14" s="28" t="s">
        <v>28</v>
      </c>
      <c r="B14" s="17"/>
      <c r="C14" s="17">
        <f aca="true" t="shared" si="4" ref="C14:N14">IF(B15&gt;B17,C12,IF(B15&lt;B17,C9,C12+C10/2))</f>
        <v>100</v>
      </c>
      <c r="D14" s="17">
        <f t="shared" si="4"/>
        <v>150</v>
      </c>
      <c r="E14" s="17">
        <f t="shared" si="4"/>
        <v>200</v>
      </c>
      <c r="F14" s="17">
        <f t="shared" si="4"/>
        <v>212.5</v>
      </c>
      <c r="G14" s="17">
        <f t="shared" si="4"/>
        <v>300</v>
      </c>
      <c r="H14" s="17">
        <f t="shared" si="4"/>
        <v>245</v>
      </c>
      <c r="I14" s="17">
        <f t="shared" si="4"/>
        <v>350</v>
      </c>
      <c r="J14" s="17">
        <f t="shared" si="4"/>
        <v>210</v>
      </c>
      <c r="K14" s="17">
        <f t="shared" si="4"/>
        <v>250</v>
      </c>
      <c r="L14" s="17">
        <f t="shared" si="4"/>
        <v>140</v>
      </c>
      <c r="M14" s="17">
        <f t="shared" si="4"/>
        <v>150</v>
      </c>
      <c r="N14" s="17">
        <f t="shared" si="4"/>
        <v>100</v>
      </c>
      <c r="O14" s="17">
        <f>SUM(B14:N14)</f>
        <v>2407.5</v>
      </c>
    </row>
    <row r="15" spans="1:15" ht="14.25" thickBot="1">
      <c r="A15" s="7" t="s">
        <v>11</v>
      </c>
      <c r="B15" s="18">
        <f>$B$2</f>
        <v>20</v>
      </c>
      <c r="C15" s="18">
        <f aca="true" t="shared" si="5" ref="C15:N15">C14*$B$1+$B$2</f>
        <v>30</v>
      </c>
      <c r="D15" s="18">
        <f t="shared" si="5"/>
        <v>35</v>
      </c>
      <c r="E15" s="18">
        <f t="shared" si="5"/>
        <v>40</v>
      </c>
      <c r="F15" s="18">
        <f t="shared" si="5"/>
        <v>41.25</v>
      </c>
      <c r="G15" s="18">
        <f t="shared" si="5"/>
        <v>50</v>
      </c>
      <c r="H15" s="18">
        <f t="shared" si="5"/>
        <v>44.5</v>
      </c>
      <c r="I15" s="18">
        <f t="shared" si="5"/>
        <v>55</v>
      </c>
      <c r="J15" s="18">
        <f t="shared" si="5"/>
        <v>41</v>
      </c>
      <c r="K15" s="18">
        <f t="shared" si="5"/>
        <v>45</v>
      </c>
      <c r="L15" s="18">
        <f t="shared" si="5"/>
        <v>34</v>
      </c>
      <c r="M15" s="18">
        <f t="shared" si="5"/>
        <v>35</v>
      </c>
      <c r="N15" s="18">
        <f t="shared" si="5"/>
        <v>30</v>
      </c>
      <c r="O15" s="18"/>
    </row>
    <row r="16" spans="1:15" ht="13.5">
      <c r="A16" s="27" t="s">
        <v>29</v>
      </c>
      <c r="B16" s="15"/>
      <c r="C16" s="15">
        <f aca="true" t="shared" si="6" ref="C16:N16">IF(B15&gt;B17,C10,IF(B15&lt;B17,0,C10/2))</f>
        <v>0</v>
      </c>
      <c r="D16" s="15">
        <f t="shared" si="6"/>
        <v>0</v>
      </c>
      <c r="E16" s="15">
        <f t="shared" si="6"/>
        <v>0</v>
      </c>
      <c r="F16" s="15">
        <f t="shared" si="6"/>
        <v>37.5</v>
      </c>
      <c r="G16" s="15">
        <f t="shared" si="6"/>
        <v>0</v>
      </c>
      <c r="H16" s="15">
        <f t="shared" si="6"/>
        <v>105</v>
      </c>
      <c r="I16" s="15">
        <f t="shared" si="6"/>
        <v>0</v>
      </c>
      <c r="J16" s="15">
        <f t="shared" si="6"/>
        <v>90</v>
      </c>
      <c r="K16" s="15">
        <f t="shared" si="6"/>
        <v>0</v>
      </c>
      <c r="L16" s="15">
        <f t="shared" si="6"/>
        <v>60</v>
      </c>
      <c r="M16" s="15">
        <f t="shared" si="6"/>
        <v>0</v>
      </c>
      <c r="N16" s="15">
        <f t="shared" si="6"/>
        <v>0</v>
      </c>
      <c r="O16" s="15">
        <f>SUM(B16:N16)</f>
        <v>292.5</v>
      </c>
    </row>
    <row r="17" spans="1:15" ht="13.5">
      <c r="A17" s="1" t="s">
        <v>11</v>
      </c>
      <c r="B17" s="19">
        <f>$B$4</f>
        <v>40</v>
      </c>
      <c r="C17" s="19">
        <f aca="true" t="shared" si="7" ref="C17:N17">$B$3*C16+$B$4</f>
        <v>40</v>
      </c>
      <c r="D17" s="19">
        <f t="shared" si="7"/>
        <v>40</v>
      </c>
      <c r="E17" s="19">
        <f t="shared" si="7"/>
        <v>40</v>
      </c>
      <c r="F17" s="19">
        <f t="shared" si="7"/>
        <v>47.5</v>
      </c>
      <c r="G17" s="19">
        <f t="shared" si="7"/>
        <v>40</v>
      </c>
      <c r="H17" s="19">
        <f t="shared" si="7"/>
        <v>61</v>
      </c>
      <c r="I17" s="19">
        <f t="shared" si="7"/>
        <v>40</v>
      </c>
      <c r="J17" s="19">
        <f t="shared" si="7"/>
        <v>58</v>
      </c>
      <c r="K17" s="19">
        <f t="shared" si="7"/>
        <v>40</v>
      </c>
      <c r="L17" s="19">
        <f t="shared" si="7"/>
        <v>52</v>
      </c>
      <c r="M17" s="19">
        <f t="shared" si="7"/>
        <v>40</v>
      </c>
      <c r="N17" s="19">
        <f t="shared" si="7"/>
        <v>40</v>
      </c>
      <c r="O17" s="19"/>
    </row>
    <row r="18" ht="13.5">
      <c r="P18" s="8" t="s">
        <v>13</v>
      </c>
    </row>
    <row r="19" spans="1:16" ht="13.5">
      <c r="A19" s="1" t="s">
        <v>14</v>
      </c>
      <c r="B19" s="1"/>
      <c r="C19" s="1">
        <f aca="true" t="shared" si="8" ref="C19:N19">C14*C15+C16*C17</f>
        <v>3000</v>
      </c>
      <c r="D19" s="1">
        <f t="shared" si="8"/>
        <v>5250</v>
      </c>
      <c r="E19" s="1">
        <f t="shared" si="8"/>
        <v>8000</v>
      </c>
      <c r="F19" s="1">
        <f t="shared" si="8"/>
        <v>10546.875</v>
      </c>
      <c r="G19" s="1">
        <f t="shared" si="8"/>
        <v>15000</v>
      </c>
      <c r="H19" s="1">
        <f t="shared" si="8"/>
        <v>17307.5</v>
      </c>
      <c r="I19" s="1">
        <f t="shared" si="8"/>
        <v>19250</v>
      </c>
      <c r="J19" s="1">
        <f t="shared" si="8"/>
        <v>13830</v>
      </c>
      <c r="K19" s="1">
        <f t="shared" si="8"/>
        <v>11250</v>
      </c>
      <c r="L19" s="1">
        <f t="shared" si="8"/>
        <v>7880</v>
      </c>
      <c r="M19" s="1">
        <f t="shared" si="8"/>
        <v>5250</v>
      </c>
      <c r="N19" s="1">
        <f t="shared" si="8"/>
        <v>3000</v>
      </c>
      <c r="O19" s="9">
        <f>SUM(C19:N19)</f>
        <v>119564.375</v>
      </c>
      <c r="P19" s="10">
        <f>O19/O9</f>
        <v>44.28310185185185</v>
      </c>
    </row>
    <row r="20" spans="1:16" ht="13.5">
      <c r="A20" s="1"/>
      <c r="B20" s="1"/>
      <c r="C20" s="1">
        <f aca="true" t="shared" si="9" ref="C20:N20">C10*C11</f>
        <v>900</v>
      </c>
      <c r="D20" s="1">
        <f t="shared" si="9"/>
        <v>1575</v>
      </c>
      <c r="E20" s="1">
        <f t="shared" si="9"/>
        <v>2400</v>
      </c>
      <c r="F20" s="1">
        <f t="shared" si="9"/>
        <v>3328.125</v>
      </c>
      <c r="G20" s="1">
        <f t="shared" si="9"/>
        <v>4500</v>
      </c>
      <c r="H20" s="1">
        <f t="shared" si="9"/>
        <v>6405</v>
      </c>
      <c r="I20" s="1">
        <f t="shared" si="9"/>
        <v>5775</v>
      </c>
      <c r="J20" s="1">
        <f t="shared" si="9"/>
        <v>5220</v>
      </c>
      <c r="K20" s="1">
        <f t="shared" si="9"/>
        <v>3375</v>
      </c>
      <c r="L20" s="1">
        <f t="shared" si="9"/>
        <v>3120</v>
      </c>
      <c r="M20" s="1">
        <f t="shared" si="9"/>
        <v>1575</v>
      </c>
      <c r="N20" s="1">
        <f t="shared" si="9"/>
        <v>900</v>
      </c>
      <c r="O20" s="11">
        <f>SUM(C20:N20)</f>
        <v>39073.125</v>
      </c>
      <c r="P20" s="12">
        <f>O20/O10</f>
        <v>48.238425925925924</v>
      </c>
    </row>
    <row r="21" spans="1:16" ht="13.5">
      <c r="A21" s="1"/>
      <c r="B21" s="1"/>
      <c r="C21" s="1">
        <f aca="true" t="shared" si="10" ref="C21:N21">C12*C13</f>
        <v>2100</v>
      </c>
      <c r="D21" s="1">
        <f t="shared" si="10"/>
        <v>3675</v>
      </c>
      <c r="E21" s="1">
        <f t="shared" si="10"/>
        <v>5600</v>
      </c>
      <c r="F21" s="1">
        <f t="shared" si="10"/>
        <v>7218.75</v>
      </c>
      <c r="G21" s="1">
        <f t="shared" si="10"/>
        <v>10500</v>
      </c>
      <c r="H21" s="1">
        <f t="shared" si="10"/>
        <v>10902.5</v>
      </c>
      <c r="I21" s="1">
        <f t="shared" si="10"/>
        <v>13475</v>
      </c>
      <c r="J21" s="1">
        <f t="shared" si="10"/>
        <v>8610</v>
      </c>
      <c r="K21" s="1">
        <f t="shared" si="10"/>
        <v>7875</v>
      </c>
      <c r="L21" s="1">
        <f t="shared" si="10"/>
        <v>4760</v>
      </c>
      <c r="M21" s="1">
        <f t="shared" si="10"/>
        <v>3675</v>
      </c>
      <c r="N21" s="1">
        <f t="shared" si="10"/>
        <v>2100</v>
      </c>
      <c r="O21" s="13">
        <f>SUM(C21:N21)</f>
        <v>80491.25</v>
      </c>
      <c r="P21" s="14">
        <f>O21/O12</f>
        <v>42.58796296296296</v>
      </c>
    </row>
    <row r="22" spans="1:15" ht="13.5">
      <c r="A22" s="1" t="s">
        <v>15</v>
      </c>
      <c r="B22" s="1"/>
      <c r="C22" s="1">
        <f aca="true" t="shared" si="11" ref="C22:N22">C13-C11</f>
        <v>0</v>
      </c>
      <c r="D22" s="1">
        <f t="shared" si="11"/>
        <v>0</v>
      </c>
      <c r="E22" s="1">
        <f t="shared" si="11"/>
        <v>0</v>
      </c>
      <c r="F22" s="1">
        <f t="shared" si="11"/>
        <v>-3.125</v>
      </c>
      <c r="G22" s="1">
        <f t="shared" si="11"/>
        <v>0</v>
      </c>
      <c r="H22" s="1">
        <f t="shared" si="11"/>
        <v>-16.5</v>
      </c>
      <c r="I22" s="1">
        <f t="shared" si="11"/>
        <v>0</v>
      </c>
      <c r="J22" s="1">
        <f t="shared" si="11"/>
        <v>-17</v>
      </c>
      <c r="K22" s="1">
        <f t="shared" si="11"/>
        <v>0</v>
      </c>
      <c r="L22" s="1">
        <f t="shared" si="11"/>
        <v>-18</v>
      </c>
      <c r="M22" s="1">
        <f t="shared" si="11"/>
        <v>0</v>
      </c>
      <c r="N22" s="1">
        <f t="shared" si="11"/>
        <v>0</v>
      </c>
      <c r="O22" s="1"/>
    </row>
    <row r="23" spans="1:15" ht="13.5">
      <c r="A23" s="1" t="s">
        <v>16</v>
      </c>
      <c r="B23" s="1"/>
      <c r="C23" s="1">
        <f aca="true" t="shared" si="12" ref="C23:N23">C22*C10</f>
        <v>0</v>
      </c>
      <c r="D23" s="1">
        <f t="shared" si="12"/>
        <v>0</v>
      </c>
      <c r="E23" s="1">
        <f t="shared" si="12"/>
        <v>0</v>
      </c>
      <c r="F23" s="1">
        <f t="shared" si="12"/>
        <v>-234.375</v>
      </c>
      <c r="G23" s="1">
        <f t="shared" si="12"/>
        <v>0</v>
      </c>
      <c r="H23" s="1">
        <f t="shared" si="12"/>
        <v>-1732.5</v>
      </c>
      <c r="I23" s="1">
        <f t="shared" si="12"/>
        <v>0</v>
      </c>
      <c r="J23" s="1">
        <f t="shared" si="12"/>
        <v>-1530</v>
      </c>
      <c r="K23" s="1">
        <f t="shared" si="12"/>
        <v>0</v>
      </c>
      <c r="L23" s="1">
        <f t="shared" si="12"/>
        <v>-1080</v>
      </c>
      <c r="M23" s="1">
        <f t="shared" si="12"/>
        <v>0</v>
      </c>
      <c r="N23" s="1">
        <f t="shared" si="12"/>
        <v>0</v>
      </c>
      <c r="O23" s="1">
        <f>SUM(C23:N23)</f>
        <v>-4576.875</v>
      </c>
    </row>
    <row r="25" spans="1:15" ht="14.25" thickBot="1">
      <c r="A25" s="24" t="s">
        <v>19</v>
      </c>
      <c r="B25" s="30">
        <v>0</v>
      </c>
      <c r="C25" s="45">
        <v>1</v>
      </c>
      <c r="D25" s="46">
        <v>2</v>
      </c>
      <c r="E25" s="45">
        <v>3</v>
      </c>
      <c r="F25" s="46">
        <v>4</v>
      </c>
      <c r="G25" s="45">
        <v>5</v>
      </c>
      <c r="H25" s="46">
        <v>6</v>
      </c>
      <c r="I25" s="45">
        <v>7</v>
      </c>
      <c r="J25" s="46">
        <v>8</v>
      </c>
      <c r="K25" s="45">
        <v>9</v>
      </c>
      <c r="L25" s="46">
        <v>10</v>
      </c>
      <c r="M25" s="45">
        <v>11</v>
      </c>
      <c r="N25" s="46">
        <v>12</v>
      </c>
      <c r="O25" s="37" t="s">
        <v>5</v>
      </c>
    </row>
    <row r="26" spans="1:15" ht="14.25" thickBot="1">
      <c r="A26" s="4" t="s">
        <v>6</v>
      </c>
      <c r="B26" s="31">
        <f aca="true" t="shared" si="13" ref="B26:N26">B9</f>
        <v>0</v>
      </c>
      <c r="C26" s="47">
        <f t="shared" si="13"/>
        <v>100</v>
      </c>
      <c r="D26" s="48">
        <f t="shared" si="13"/>
        <v>150</v>
      </c>
      <c r="E26" s="47">
        <f t="shared" si="13"/>
        <v>200</v>
      </c>
      <c r="F26" s="48">
        <f t="shared" si="13"/>
        <v>250</v>
      </c>
      <c r="G26" s="47">
        <f t="shared" si="13"/>
        <v>300</v>
      </c>
      <c r="H26" s="48">
        <f t="shared" si="13"/>
        <v>350</v>
      </c>
      <c r="I26" s="47">
        <f t="shared" si="13"/>
        <v>350</v>
      </c>
      <c r="J26" s="48">
        <f t="shared" si="13"/>
        <v>300</v>
      </c>
      <c r="K26" s="47">
        <f t="shared" si="13"/>
        <v>250</v>
      </c>
      <c r="L26" s="48">
        <f t="shared" si="13"/>
        <v>200</v>
      </c>
      <c r="M26" s="47">
        <f t="shared" si="13"/>
        <v>150</v>
      </c>
      <c r="N26" s="48">
        <f t="shared" si="13"/>
        <v>100</v>
      </c>
      <c r="O26" s="44">
        <f>SUM(B26:N26)</f>
        <v>2700</v>
      </c>
    </row>
    <row r="27" spans="1:15" ht="13.5">
      <c r="A27" s="5" t="s">
        <v>7</v>
      </c>
      <c r="B27" s="32">
        <f aca="true" t="shared" si="14" ref="B27:N27">B26*$B$6</f>
        <v>0</v>
      </c>
      <c r="C27" s="49">
        <f t="shared" si="14"/>
        <v>30</v>
      </c>
      <c r="D27" s="50">
        <f t="shared" si="14"/>
        <v>45</v>
      </c>
      <c r="E27" s="49">
        <f t="shared" si="14"/>
        <v>60</v>
      </c>
      <c r="F27" s="50">
        <f t="shared" si="14"/>
        <v>75</v>
      </c>
      <c r="G27" s="49">
        <f t="shared" si="14"/>
        <v>90</v>
      </c>
      <c r="H27" s="50">
        <f t="shared" si="14"/>
        <v>105</v>
      </c>
      <c r="I27" s="49">
        <f t="shared" si="14"/>
        <v>105</v>
      </c>
      <c r="J27" s="50">
        <f t="shared" si="14"/>
        <v>90</v>
      </c>
      <c r="K27" s="49">
        <f t="shared" si="14"/>
        <v>75</v>
      </c>
      <c r="L27" s="50">
        <f t="shared" si="14"/>
        <v>60</v>
      </c>
      <c r="M27" s="49">
        <f t="shared" si="14"/>
        <v>45</v>
      </c>
      <c r="N27" s="50">
        <f t="shared" si="14"/>
        <v>30</v>
      </c>
      <c r="O27" s="39">
        <f>SUM(B27:N27)</f>
        <v>810</v>
      </c>
    </row>
    <row r="28" spans="1:15" ht="14.25" thickBot="1">
      <c r="A28" s="3" t="s">
        <v>8</v>
      </c>
      <c r="B28" s="33"/>
      <c r="C28" s="51">
        <f aca="true" t="shared" si="15" ref="C28:N28">(C31*C32+C33*C34-C29*C30)/C27</f>
        <v>30</v>
      </c>
      <c r="D28" s="52">
        <f t="shared" si="15"/>
        <v>35</v>
      </c>
      <c r="E28" s="51">
        <f t="shared" si="15"/>
        <v>40</v>
      </c>
      <c r="F28" s="52">
        <f t="shared" si="15"/>
        <v>45</v>
      </c>
      <c r="G28" s="51">
        <f t="shared" si="15"/>
        <v>58</v>
      </c>
      <c r="H28" s="52">
        <f t="shared" si="15"/>
        <v>61</v>
      </c>
      <c r="I28" s="51">
        <f t="shared" si="15"/>
        <v>55</v>
      </c>
      <c r="J28" s="52">
        <f t="shared" si="15"/>
        <v>50</v>
      </c>
      <c r="K28" s="51">
        <f t="shared" si="15"/>
        <v>55</v>
      </c>
      <c r="L28" s="52">
        <f t="shared" si="15"/>
        <v>52</v>
      </c>
      <c r="M28" s="51">
        <f t="shared" si="15"/>
        <v>35</v>
      </c>
      <c r="N28" s="52">
        <f t="shared" si="15"/>
        <v>30</v>
      </c>
      <c r="O28" s="40"/>
    </row>
    <row r="29" spans="1:15" ht="13.5">
      <c r="A29" s="5" t="s">
        <v>9</v>
      </c>
      <c r="B29" s="32">
        <f aca="true" t="shared" si="16" ref="B29:N29">B26-B27</f>
        <v>0</v>
      </c>
      <c r="C29" s="49">
        <f t="shared" si="16"/>
        <v>70</v>
      </c>
      <c r="D29" s="50">
        <f t="shared" si="16"/>
        <v>105</v>
      </c>
      <c r="E29" s="49">
        <f t="shared" si="16"/>
        <v>140</v>
      </c>
      <c r="F29" s="50">
        <f t="shared" si="16"/>
        <v>175</v>
      </c>
      <c r="G29" s="49">
        <f t="shared" si="16"/>
        <v>210</v>
      </c>
      <c r="H29" s="50">
        <f t="shared" si="16"/>
        <v>245</v>
      </c>
      <c r="I29" s="49">
        <f t="shared" si="16"/>
        <v>245</v>
      </c>
      <c r="J29" s="50">
        <f t="shared" si="16"/>
        <v>210</v>
      </c>
      <c r="K29" s="49">
        <f t="shared" si="16"/>
        <v>175</v>
      </c>
      <c r="L29" s="50">
        <f t="shared" si="16"/>
        <v>140</v>
      </c>
      <c r="M29" s="49">
        <f t="shared" si="16"/>
        <v>105</v>
      </c>
      <c r="N29" s="50">
        <f t="shared" si="16"/>
        <v>70</v>
      </c>
      <c r="O29" s="39">
        <f>SUM(B29:N29)</f>
        <v>1890</v>
      </c>
    </row>
    <row r="30" spans="1:15" ht="14.25" thickBot="1">
      <c r="A30" s="3" t="s">
        <v>8</v>
      </c>
      <c r="B30" s="33"/>
      <c r="C30" s="51">
        <f aca="true" t="shared" si="17" ref="C30:N30">C32</f>
        <v>30</v>
      </c>
      <c r="D30" s="52">
        <f t="shared" si="17"/>
        <v>35</v>
      </c>
      <c r="E30" s="51">
        <f t="shared" si="17"/>
        <v>40</v>
      </c>
      <c r="F30" s="52">
        <f t="shared" si="17"/>
        <v>45</v>
      </c>
      <c r="G30" s="51">
        <f t="shared" si="17"/>
        <v>41</v>
      </c>
      <c r="H30" s="52">
        <f t="shared" si="17"/>
        <v>44.5</v>
      </c>
      <c r="I30" s="51">
        <f t="shared" si="17"/>
        <v>55</v>
      </c>
      <c r="J30" s="52">
        <f t="shared" si="17"/>
        <v>50</v>
      </c>
      <c r="K30" s="51">
        <f t="shared" si="17"/>
        <v>37.5</v>
      </c>
      <c r="L30" s="52">
        <f t="shared" si="17"/>
        <v>34</v>
      </c>
      <c r="M30" s="51">
        <f t="shared" si="17"/>
        <v>35</v>
      </c>
      <c r="N30" s="52">
        <f t="shared" si="17"/>
        <v>30</v>
      </c>
      <c r="O30" s="40"/>
    </row>
    <row r="31" spans="1:15" ht="13.5">
      <c r="A31" s="6" t="s">
        <v>10</v>
      </c>
      <c r="B31" s="34">
        <v>0</v>
      </c>
      <c r="C31" s="53">
        <f>IF(B32&gt;B34,C29,IF(B32&lt;B34,C26,C29+C27/2))</f>
        <v>100</v>
      </c>
      <c r="D31" s="54">
        <f>IF(B32&gt;B34,D29,IF(B32&lt;B34,D26,D29+D27/2))</f>
        <v>150</v>
      </c>
      <c r="E31" s="53">
        <f>IF($B$1*(C31+D31)/2+$B$2&lt;$B$3*(C33+D33)/2+$B$4,E26,IF($B$1*(C31+D31)/2+$B$2&gt;$B$3*(C33+D33)/2+$B$4,E29,E27/2+E29))</f>
        <v>200</v>
      </c>
      <c r="F31" s="54">
        <f>IF($B$1*(C31+D31)/2+$B$2&lt;$B$3*(C33+D33)/2+$B$4,F26,IF($B$1*(C31+D31)/2+$B$2&gt;$B$3*(C33+D33)/2+$B$4,F29,F27/2+F29))</f>
        <v>250</v>
      </c>
      <c r="G31" s="53">
        <f>IF($B$1*(E31+F31)/2+$B$2&lt;$B$3*(E33+F33)/2+$B$4,G26,IF($B$1*(E31+F31)/2+$B$2&gt;$B$3*(E33+F33)/2+$B$4,G29,G27/2+G29))</f>
        <v>210</v>
      </c>
      <c r="H31" s="54">
        <f>IF($B$1*(E31+F31)/2+$B$2&lt;$B$3*(E33+F33)/2+$B$4,H26,IF($B$1*(E31+F31)/2+$B$2&gt;$B$3*(E33+F33)/2+$B$4,H29,H27/2+H29))</f>
        <v>245</v>
      </c>
      <c r="I31" s="53">
        <f>IF($B$1*(G31+H31)/2+$B$2&lt;$B$3*(G33+H33)/2+$B$4,I26,IF($B$1*(G31+H31)/2+$B$2&gt;$B$3*(G33+H33)/2+$B$4,I29,I27/2+I29))</f>
        <v>350</v>
      </c>
      <c r="J31" s="54">
        <f>IF($B$1*(G31+H31)/2+$B$2&lt;$B$3*(G33+H33)/2+$B$4,J26,IF($B$1*(G31+H31)/2+$B$2&gt;$B$3*(G33+H33)/2+$B$4,J29,J27/2+J29))</f>
        <v>300</v>
      </c>
      <c r="K31" s="53">
        <f>IF($B$1*(I31+J31)/2+$B$2&lt;$B$3*(I33+J33)/2+$B$4,K26,IF($B$1*(I31+J31)/2+$B$2&gt;$B$3*(I33+J33)/2+$B$4,K29,K27/2+K29))</f>
        <v>175</v>
      </c>
      <c r="L31" s="54">
        <f>IF($B$1*(I31+J31)/2+$B$2&lt;$B$3*(I33+J33)/2+$B$4,L26,IF($B$1*(I31+J31)/2+$B$2&gt;$B$3*(I33+J33)/2+$B$4,L29,L27/2+L29))</f>
        <v>140</v>
      </c>
      <c r="M31" s="53">
        <f>IF($B$1*(K31+L31)/2+$B$2&lt;$B$3*(K33+L33)/2+$B$4,M26,IF($B$1*(K31+L31)/2+$B$2&gt;$B$3*(K33+L33)/2+$B$4,M29,M27/2+M29))</f>
        <v>150</v>
      </c>
      <c r="N31" s="54">
        <f>IF($B$1*(K31+L31)/2+$B$2&lt;$B$3*(K33+L33)/2+$B$4,N26,IF($B$1*(K31+L31)/2+$B$2&gt;$B$3*(K33+L33)/2+$B$4,N29,N27/2+N29))</f>
        <v>100</v>
      </c>
      <c r="O31" s="41">
        <f>SUM(B31:N31)</f>
        <v>2370</v>
      </c>
    </row>
    <row r="32" spans="1:15" ht="14.25" thickBot="1">
      <c r="A32" s="7" t="s">
        <v>11</v>
      </c>
      <c r="B32" s="35">
        <f>$B$2</f>
        <v>20</v>
      </c>
      <c r="C32" s="55">
        <f aca="true" t="shared" si="18" ref="C32:N32">C31*$B$1+$B$2</f>
        <v>30</v>
      </c>
      <c r="D32" s="56">
        <f t="shared" si="18"/>
        <v>35</v>
      </c>
      <c r="E32" s="55">
        <f t="shared" si="18"/>
        <v>40</v>
      </c>
      <c r="F32" s="56">
        <f t="shared" si="18"/>
        <v>45</v>
      </c>
      <c r="G32" s="55">
        <f t="shared" si="18"/>
        <v>41</v>
      </c>
      <c r="H32" s="56">
        <f t="shared" si="18"/>
        <v>44.5</v>
      </c>
      <c r="I32" s="55">
        <f t="shared" si="18"/>
        <v>55</v>
      </c>
      <c r="J32" s="56">
        <f t="shared" si="18"/>
        <v>50</v>
      </c>
      <c r="K32" s="55">
        <f t="shared" si="18"/>
        <v>37.5</v>
      </c>
      <c r="L32" s="56">
        <f t="shared" si="18"/>
        <v>34</v>
      </c>
      <c r="M32" s="55">
        <f t="shared" si="18"/>
        <v>35</v>
      </c>
      <c r="N32" s="56">
        <f t="shared" si="18"/>
        <v>30</v>
      </c>
      <c r="O32" s="42"/>
    </row>
    <row r="33" spans="1:15" ht="13.5">
      <c r="A33" s="5" t="s">
        <v>12</v>
      </c>
      <c r="B33" s="32">
        <v>0</v>
      </c>
      <c r="C33" s="49">
        <f aca="true" t="shared" si="19" ref="C33:N33">C26-C31</f>
        <v>0</v>
      </c>
      <c r="D33" s="50">
        <f t="shared" si="19"/>
        <v>0</v>
      </c>
      <c r="E33" s="49">
        <f t="shared" si="19"/>
        <v>0</v>
      </c>
      <c r="F33" s="50">
        <f t="shared" si="19"/>
        <v>0</v>
      </c>
      <c r="G33" s="49">
        <f t="shared" si="19"/>
        <v>90</v>
      </c>
      <c r="H33" s="50">
        <f t="shared" si="19"/>
        <v>105</v>
      </c>
      <c r="I33" s="49">
        <f t="shared" si="19"/>
        <v>0</v>
      </c>
      <c r="J33" s="50">
        <f t="shared" si="19"/>
        <v>0</v>
      </c>
      <c r="K33" s="49">
        <f t="shared" si="19"/>
        <v>75</v>
      </c>
      <c r="L33" s="50">
        <f t="shared" si="19"/>
        <v>60</v>
      </c>
      <c r="M33" s="49">
        <f t="shared" si="19"/>
        <v>0</v>
      </c>
      <c r="N33" s="50">
        <f t="shared" si="19"/>
        <v>0</v>
      </c>
      <c r="O33" s="39">
        <f>SUM(B33:N33)</f>
        <v>330</v>
      </c>
    </row>
    <row r="34" spans="1:15" ht="13.5">
      <c r="A34" s="1" t="s">
        <v>11</v>
      </c>
      <c r="B34" s="36">
        <f>$B$4</f>
        <v>40</v>
      </c>
      <c r="C34" s="57">
        <f aca="true" t="shared" si="20" ref="C34:N34">$B$3*C33+$B$4</f>
        <v>40</v>
      </c>
      <c r="D34" s="58">
        <f t="shared" si="20"/>
        <v>40</v>
      </c>
      <c r="E34" s="57">
        <f t="shared" si="20"/>
        <v>40</v>
      </c>
      <c r="F34" s="58">
        <f t="shared" si="20"/>
        <v>40</v>
      </c>
      <c r="G34" s="57">
        <f t="shared" si="20"/>
        <v>58</v>
      </c>
      <c r="H34" s="58">
        <f t="shared" si="20"/>
        <v>61</v>
      </c>
      <c r="I34" s="57">
        <f t="shared" si="20"/>
        <v>40</v>
      </c>
      <c r="J34" s="58">
        <f t="shared" si="20"/>
        <v>40</v>
      </c>
      <c r="K34" s="57">
        <f t="shared" si="20"/>
        <v>55</v>
      </c>
      <c r="L34" s="58">
        <f t="shared" si="20"/>
        <v>52</v>
      </c>
      <c r="M34" s="57">
        <f t="shared" si="20"/>
        <v>40</v>
      </c>
      <c r="N34" s="58">
        <f t="shared" si="20"/>
        <v>40</v>
      </c>
      <c r="O34" s="43"/>
    </row>
    <row r="35" spans="5:16" ht="13.5">
      <c r="E35" s="73"/>
      <c r="F35" s="73"/>
      <c r="P35" s="8" t="s">
        <v>13</v>
      </c>
    </row>
    <row r="36" spans="1:16" ht="13.5">
      <c r="A36" s="1" t="s">
        <v>14</v>
      </c>
      <c r="B36" s="1"/>
      <c r="C36" s="1">
        <f aca="true" t="shared" si="21" ref="C36:N36">C31*C32+C33*C34</f>
        <v>3000</v>
      </c>
      <c r="D36" s="1">
        <f t="shared" si="21"/>
        <v>5250</v>
      </c>
      <c r="E36" s="1">
        <f t="shared" si="21"/>
        <v>8000</v>
      </c>
      <c r="F36" s="1">
        <f t="shared" si="21"/>
        <v>11250</v>
      </c>
      <c r="G36" s="1">
        <f t="shared" si="21"/>
        <v>13830</v>
      </c>
      <c r="H36" s="1">
        <f t="shared" si="21"/>
        <v>17307.5</v>
      </c>
      <c r="I36" s="1">
        <f t="shared" si="21"/>
        <v>19250</v>
      </c>
      <c r="J36" s="1">
        <f t="shared" si="21"/>
        <v>15000</v>
      </c>
      <c r="K36" s="1">
        <f t="shared" si="21"/>
        <v>10687.5</v>
      </c>
      <c r="L36" s="1">
        <f t="shared" si="21"/>
        <v>7880</v>
      </c>
      <c r="M36" s="1">
        <f t="shared" si="21"/>
        <v>5250</v>
      </c>
      <c r="N36" s="1">
        <f t="shared" si="21"/>
        <v>3000</v>
      </c>
      <c r="O36" s="9">
        <f>SUM(C36:N36)</f>
        <v>119705</v>
      </c>
      <c r="P36" s="10">
        <f>O36/O26</f>
        <v>44.33518518518518</v>
      </c>
    </row>
    <row r="37" spans="1:16" ht="13.5">
      <c r="A37" s="1"/>
      <c r="B37" s="1"/>
      <c r="C37" s="1">
        <f aca="true" t="shared" si="22" ref="C37:N37">C27*C28</f>
        <v>900</v>
      </c>
      <c r="D37" s="1">
        <f t="shared" si="22"/>
        <v>1575</v>
      </c>
      <c r="E37" s="1">
        <f t="shared" si="22"/>
        <v>2400</v>
      </c>
      <c r="F37" s="1">
        <f t="shared" si="22"/>
        <v>3375</v>
      </c>
      <c r="G37" s="1">
        <f t="shared" si="22"/>
        <v>5220</v>
      </c>
      <c r="H37" s="1">
        <f t="shared" si="22"/>
        <v>6405</v>
      </c>
      <c r="I37" s="1">
        <f t="shared" si="22"/>
        <v>5775</v>
      </c>
      <c r="J37" s="1">
        <f t="shared" si="22"/>
        <v>4500</v>
      </c>
      <c r="K37" s="1">
        <f t="shared" si="22"/>
        <v>4125</v>
      </c>
      <c r="L37" s="1">
        <f t="shared" si="22"/>
        <v>3120</v>
      </c>
      <c r="M37" s="1">
        <f t="shared" si="22"/>
        <v>1575</v>
      </c>
      <c r="N37" s="1">
        <f t="shared" si="22"/>
        <v>900</v>
      </c>
      <c r="O37" s="11">
        <f>SUM(C37:N37)</f>
        <v>39870</v>
      </c>
      <c r="P37" s="12">
        <f>O37/O27</f>
        <v>49.22222222222222</v>
      </c>
    </row>
    <row r="38" spans="1:16" ht="13.5">
      <c r="A38" s="1"/>
      <c r="B38" s="1"/>
      <c r="C38" s="1">
        <f aca="true" t="shared" si="23" ref="C38:N38">C29*C30</f>
        <v>2100</v>
      </c>
      <c r="D38" s="1">
        <f t="shared" si="23"/>
        <v>3675</v>
      </c>
      <c r="E38" s="1">
        <f t="shared" si="23"/>
        <v>5600</v>
      </c>
      <c r="F38" s="1">
        <f t="shared" si="23"/>
        <v>7875</v>
      </c>
      <c r="G38" s="1">
        <f t="shared" si="23"/>
        <v>8610</v>
      </c>
      <c r="H38" s="1">
        <f t="shared" si="23"/>
        <v>10902.5</v>
      </c>
      <c r="I38" s="1">
        <f t="shared" si="23"/>
        <v>13475</v>
      </c>
      <c r="J38" s="1">
        <f t="shared" si="23"/>
        <v>10500</v>
      </c>
      <c r="K38" s="1">
        <f t="shared" si="23"/>
        <v>6562.5</v>
      </c>
      <c r="L38" s="1">
        <f t="shared" si="23"/>
        <v>4760</v>
      </c>
      <c r="M38" s="1">
        <f t="shared" si="23"/>
        <v>3675</v>
      </c>
      <c r="N38" s="1">
        <f t="shared" si="23"/>
        <v>2100</v>
      </c>
      <c r="O38" s="13">
        <f>SUM(C38:N38)</f>
        <v>79835</v>
      </c>
      <c r="P38" s="14">
        <f>O38/O29</f>
        <v>42.24074074074074</v>
      </c>
    </row>
    <row r="39" spans="1:15" ht="13.5">
      <c r="A39" s="1" t="s">
        <v>15</v>
      </c>
      <c r="B39" s="1"/>
      <c r="C39" s="1">
        <f aca="true" t="shared" si="24" ref="C39:N39">C30-C28</f>
        <v>0</v>
      </c>
      <c r="D39" s="1">
        <f t="shared" si="24"/>
        <v>0</v>
      </c>
      <c r="E39" s="1">
        <f t="shared" si="24"/>
        <v>0</v>
      </c>
      <c r="F39" s="1">
        <f t="shared" si="24"/>
        <v>0</v>
      </c>
      <c r="G39" s="1">
        <f t="shared" si="24"/>
        <v>-17</v>
      </c>
      <c r="H39" s="1">
        <f t="shared" si="24"/>
        <v>-16.5</v>
      </c>
      <c r="I39" s="1">
        <f t="shared" si="24"/>
        <v>0</v>
      </c>
      <c r="J39" s="1">
        <f t="shared" si="24"/>
        <v>0</v>
      </c>
      <c r="K39" s="1">
        <f t="shared" si="24"/>
        <v>-17.5</v>
      </c>
      <c r="L39" s="1">
        <f t="shared" si="24"/>
        <v>-18</v>
      </c>
      <c r="M39" s="1">
        <f t="shared" si="24"/>
        <v>0</v>
      </c>
      <c r="N39" s="1">
        <f t="shared" si="24"/>
        <v>0</v>
      </c>
      <c r="O39" s="1"/>
    </row>
    <row r="40" spans="1:15" ht="13.5">
      <c r="A40" s="1" t="s">
        <v>16</v>
      </c>
      <c r="B40" s="1"/>
      <c r="C40" s="1">
        <f aca="true" t="shared" si="25" ref="C40:N40">C39*C27</f>
        <v>0</v>
      </c>
      <c r="D40" s="1">
        <f t="shared" si="25"/>
        <v>0</v>
      </c>
      <c r="E40" s="1">
        <f t="shared" si="25"/>
        <v>0</v>
      </c>
      <c r="F40" s="1">
        <f t="shared" si="25"/>
        <v>0</v>
      </c>
      <c r="G40" s="1">
        <f t="shared" si="25"/>
        <v>-1530</v>
      </c>
      <c r="H40" s="1">
        <f t="shared" si="25"/>
        <v>-1732.5</v>
      </c>
      <c r="I40" s="1">
        <f t="shared" si="25"/>
        <v>0</v>
      </c>
      <c r="J40" s="1">
        <f t="shared" si="25"/>
        <v>0</v>
      </c>
      <c r="K40" s="1">
        <f t="shared" si="25"/>
        <v>-1312.5</v>
      </c>
      <c r="L40" s="1">
        <f t="shared" si="25"/>
        <v>-1080</v>
      </c>
      <c r="M40" s="1">
        <f t="shared" si="25"/>
        <v>0</v>
      </c>
      <c r="N40" s="1">
        <f t="shared" si="25"/>
        <v>0</v>
      </c>
      <c r="O40" s="1">
        <f>SUM(C40:N40)</f>
        <v>-5655</v>
      </c>
    </row>
    <row r="42" spans="1:15" ht="14.25" thickBot="1">
      <c r="A42" s="24" t="s">
        <v>20</v>
      </c>
      <c r="B42" s="30">
        <v>0</v>
      </c>
      <c r="C42" s="59">
        <v>1</v>
      </c>
      <c r="D42" s="3">
        <v>2</v>
      </c>
      <c r="E42" s="3">
        <v>3</v>
      </c>
      <c r="F42" s="60">
        <v>4</v>
      </c>
      <c r="G42" s="59">
        <v>5</v>
      </c>
      <c r="H42" s="3">
        <v>6</v>
      </c>
      <c r="I42" s="3">
        <v>7</v>
      </c>
      <c r="J42" s="60">
        <v>8</v>
      </c>
      <c r="K42" s="37">
        <v>9</v>
      </c>
      <c r="L42" s="3">
        <v>10</v>
      </c>
      <c r="M42" s="3">
        <v>11</v>
      </c>
      <c r="N42" s="60">
        <v>12</v>
      </c>
      <c r="O42" s="37" t="s">
        <v>5</v>
      </c>
    </row>
    <row r="43" spans="1:15" ht="14.25" thickBot="1">
      <c r="A43" s="4" t="s">
        <v>6</v>
      </c>
      <c r="B43" s="31">
        <f aca="true" t="shared" si="26" ref="B43:N43">B26</f>
        <v>0</v>
      </c>
      <c r="C43" s="61">
        <f t="shared" si="26"/>
        <v>100</v>
      </c>
      <c r="D43" s="23">
        <f t="shared" si="26"/>
        <v>150</v>
      </c>
      <c r="E43" s="23">
        <f t="shared" si="26"/>
        <v>200</v>
      </c>
      <c r="F43" s="62">
        <f t="shared" si="26"/>
        <v>250</v>
      </c>
      <c r="G43" s="61">
        <f t="shared" si="26"/>
        <v>300</v>
      </c>
      <c r="H43" s="23">
        <f t="shared" si="26"/>
        <v>350</v>
      </c>
      <c r="I43" s="23">
        <f t="shared" si="26"/>
        <v>350</v>
      </c>
      <c r="J43" s="62">
        <f t="shared" si="26"/>
        <v>300</v>
      </c>
      <c r="K43" s="38">
        <f t="shared" si="26"/>
        <v>250</v>
      </c>
      <c r="L43" s="23">
        <f t="shared" si="26"/>
        <v>200</v>
      </c>
      <c r="M43" s="23">
        <f t="shared" si="26"/>
        <v>150</v>
      </c>
      <c r="N43" s="62">
        <f t="shared" si="26"/>
        <v>100</v>
      </c>
      <c r="O43" s="44">
        <f>SUM(B43:N43)</f>
        <v>2700</v>
      </c>
    </row>
    <row r="44" spans="1:15" ht="13.5">
      <c r="A44" s="5" t="s">
        <v>7</v>
      </c>
      <c r="B44" s="32">
        <f aca="true" t="shared" si="27" ref="B44:N44">B43*$B$6</f>
        <v>0</v>
      </c>
      <c r="C44" s="63">
        <f t="shared" si="27"/>
        <v>30</v>
      </c>
      <c r="D44" s="15">
        <f t="shared" si="27"/>
        <v>45</v>
      </c>
      <c r="E44" s="15">
        <f t="shared" si="27"/>
        <v>60</v>
      </c>
      <c r="F44" s="64">
        <f t="shared" si="27"/>
        <v>75</v>
      </c>
      <c r="G44" s="63">
        <f t="shared" si="27"/>
        <v>90</v>
      </c>
      <c r="H44" s="15">
        <f t="shared" si="27"/>
        <v>105</v>
      </c>
      <c r="I44" s="15">
        <f t="shared" si="27"/>
        <v>105</v>
      </c>
      <c r="J44" s="64">
        <f t="shared" si="27"/>
        <v>90</v>
      </c>
      <c r="K44" s="39">
        <f t="shared" si="27"/>
        <v>75</v>
      </c>
      <c r="L44" s="15">
        <f t="shared" si="27"/>
        <v>60</v>
      </c>
      <c r="M44" s="15">
        <f t="shared" si="27"/>
        <v>45</v>
      </c>
      <c r="N44" s="64">
        <f t="shared" si="27"/>
        <v>30</v>
      </c>
      <c r="O44" s="39">
        <f>SUM(B44:N44)</f>
        <v>810</v>
      </c>
    </row>
    <row r="45" spans="1:15" ht="14.25" thickBot="1">
      <c r="A45" s="3" t="s">
        <v>8</v>
      </c>
      <c r="B45" s="33"/>
      <c r="C45" s="65">
        <f aca="true" t="shared" si="28" ref="C45:N45">(C48*C49+C50*C51-C46*C47)/C44</f>
        <v>30</v>
      </c>
      <c r="D45" s="16">
        <f t="shared" si="28"/>
        <v>35</v>
      </c>
      <c r="E45" s="16">
        <f t="shared" si="28"/>
        <v>40</v>
      </c>
      <c r="F45" s="66">
        <f t="shared" si="28"/>
        <v>45</v>
      </c>
      <c r="G45" s="65">
        <f t="shared" si="28"/>
        <v>50</v>
      </c>
      <c r="H45" s="16">
        <f t="shared" si="28"/>
        <v>55</v>
      </c>
      <c r="I45" s="16">
        <f t="shared" si="28"/>
        <v>55</v>
      </c>
      <c r="J45" s="66">
        <f t="shared" si="28"/>
        <v>50</v>
      </c>
      <c r="K45" s="40">
        <f t="shared" si="28"/>
        <v>55</v>
      </c>
      <c r="L45" s="16">
        <f t="shared" si="28"/>
        <v>52</v>
      </c>
      <c r="M45" s="16">
        <f t="shared" si="28"/>
        <v>49</v>
      </c>
      <c r="N45" s="66">
        <f t="shared" si="28"/>
        <v>46</v>
      </c>
      <c r="O45" s="40"/>
    </row>
    <row r="46" spans="1:15" ht="13.5">
      <c r="A46" s="5" t="s">
        <v>9</v>
      </c>
      <c r="B46" s="32">
        <f aca="true" t="shared" si="29" ref="B46:N46">B43-B44</f>
        <v>0</v>
      </c>
      <c r="C46" s="63">
        <f t="shared" si="29"/>
        <v>70</v>
      </c>
      <c r="D46" s="15">
        <f t="shared" si="29"/>
        <v>105</v>
      </c>
      <c r="E46" s="15">
        <f t="shared" si="29"/>
        <v>140</v>
      </c>
      <c r="F46" s="64">
        <f t="shared" si="29"/>
        <v>175</v>
      </c>
      <c r="G46" s="63">
        <f t="shared" si="29"/>
        <v>210</v>
      </c>
      <c r="H46" s="15">
        <f t="shared" si="29"/>
        <v>245</v>
      </c>
      <c r="I46" s="15">
        <f t="shared" si="29"/>
        <v>245</v>
      </c>
      <c r="J46" s="64">
        <f t="shared" si="29"/>
        <v>210</v>
      </c>
      <c r="K46" s="39">
        <f t="shared" si="29"/>
        <v>175</v>
      </c>
      <c r="L46" s="15">
        <f t="shared" si="29"/>
        <v>140</v>
      </c>
      <c r="M46" s="15">
        <f t="shared" si="29"/>
        <v>105</v>
      </c>
      <c r="N46" s="64">
        <f t="shared" si="29"/>
        <v>70</v>
      </c>
      <c r="O46" s="39">
        <f>SUM(B46:N46)</f>
        <v>1890</v>
      </c>
    </row>
    <row r="47" spans="1:15" ht="14.25" thickBot="1">
      <c r="A47" s="3" t="s">
        <v>8</v>
      </c>
      <c r="B47" s="33"/>
      <c r="C47" s="65">
        <f aca="true" t="shared" si="30" ref="C47:N47">C49</f>
        <v>30</v>
      </c>
      <c r="D47" s="16">
        <f t="shared" si="30"/>
        <v>35</v>
      </c>
      <c r="E47" s="16">
        <f t="shared" si="30"/>
        <v>40</v>
      </c>
      <c r="F47" s="66">
        <f t="shared" si="30"/>
        <v>45</v>
      </c>
      <c r="G47" s="65">
        <f t="shared" si="30"/>
        <v>50</v>
      </c>
      <c r="H47" s="16">
        <f t="shared" si="30"/>
        <v>55</v>
      </c>
      <c r="I47" s="16">
        <f t="shared" si="30"/>
        <v>55</v>
      </c>
      <c r="J47" s="66">
        <f t="shared" si="30"/>
        <v>50</v>
      </c>
      <c r="K47" s="40">
        <f t="shared" si="30"/>
        <v>37.5</v>
      </c>
      <c r="L47" s="16">
        <f t="shared" si="30"/>
        <v>34</v>
      </c>
      <c r="M47" s="16">
        <f t="shared" si="30"/>
        <v>30.5</v>
      </c>
      <c r="N47" s="66">
        <f t="shared" si="30"/>
        <v>27</v>
      </c>
      <c r="O47" s="40"/>
    </row>
    <row r="48" spans="1:15" ht="13.5">
      <c r="A48" s="6" t="s">
        <v>10</v>
      </c>
      <c r="B48" s="34"/>
      <c r="C48" s="67">
        <f>IF(B49&gt;B51,C46,IF(B49&lt;B51,C43,C46+C44/2))</f>
        <v>100</v>
      </c>
      <c r="D48" s="17">
        <f>IF(B49&gt;B51,D46,IF(B49&lt;B51,D43,D46+D44/2))</f>
        <v>150</v>
      </c>
      <c r="E48" s="17">
        <f>IF(B49&gt;B51,E46,IF(B49&lt;B51,E43,E46+E44/2))</f>
        <v>200</v>
      </c>
      <c r="F48" s="68">
        <f>IF(B49&gt;B51,F46,IF(B49&lt;B51,F43,F46+F44/2))</f>
        <v>250</v>
      </c>
      <c r="G48" s="67">
        <f>IF($B$1*(C48+D48+E48+F48)/4+$B$2&lt;$B$3*(C50+D50+E50+F50)/4+$B$4,G43,IF($B$1*(C48+D48+E48+F48)/4+$B$2&gt;$B$3*(C50+D50+E50+F50)/4+$B$4,G46,G44/2+G46))</f>
        <v>300</v>
      </c>
      <c r="H48" s="17">
        <f>IF($B$1*(C48+D48+E48+F48)/4+$B$2&lt;$B$3*(C50+D50+E50+F50)/4+$B$4,H43,IF($B$1*(C48+D48+E48+F48)/4+$B$2&gt;$B$3*(C50+D50+E50+F50)/4+$B$4,H46,H44/2+H46))</f>
        <v>350</v>
      </c>
      <c r="I48" s="17">
        <f>IF($B$1*(C48+D48+E48+F48)/4+$B$2&lt;$B$3*(C50+D50+E50+F50)/4+$B$4,I43,IF($B$1*(C48+D48+E48+F48)/4+$B$2&gt;$B$3*(C50+D50+E50+F50)/4+$B$4,I46,I44/2+I46))</f>
        <v>350</v>
      </c>
      <c r="J48" s="68">
        <f>IF($B$1*(C48+D48+E48+F48)/4+$B$2&lt;$B$3*(C50+D50+E50+F50)/4+$B$4,J43,IF($B$1*(C48+D48+E48+F48)/4+$B$2&gt;$B$3*(C50+D50+E50+F50)/4+$B$4,J46,J44/2+J46))</f>
        <v>300</v>
      </c>
      <c r="K48" s="41">
        <f>IF($B$1*(G48+H48+I48+J48)/4+$B$2&lt;$B$3*(G50+H50+I50+J50)/4+$B$4,K43,IF($B$1*(G48+H48+I48+J48)/4+$B$2&gt;$B$3*(G50+H50+I50+J50)/4+$B$4,K46,K44/2+K46))</f>
        <v>175</v>
      </c>
      <c r="L48" s="17">
        <f>IF($B$1*(G48+H48+I48+J48)/4+$B$2&lt;$B$3*(G50+H50+I50+J50)/4+$B$4,L43,IF($B$1*(G48+H48+I48+J48)/4+$B$2&gt;$B$3*(G50+H50+I50+J50)/4+$B$4,L46,L44/2+L46))</f>
        <v>140</v>
      </c>
      <c r="M48" s="17">
        <f>IF($B$1*(G48+H48+I48+J48)/4+$B$2&lt;$B$3*(G50+H50+I50+J50)/4+$B$4,M43,IF($B$1*(G48+H48+I48+J48)/4+$B$2&gt;$B$3*(G50+H50+I50+J50)/4+$B$4,M46,M44/2+M46))</f>
        <v>105</v>
      </c>
      <c r="N48" s="68">
        <f>IF($B$1*(G48+H48+I48+J48)/4+$B$2&lt;$B$3*(G50+H50+I50+J50)/4+$B$4,N43,IF($B$1*(G48+H48+I48+J48)/4+$B$2&gt;$B$3*(G50+H50+I50+J50)/4+$B$4,N46,N44/2+N46))</f>
        <v>70</v>
      </c>
      <c r="O48" s="41">
        <f>SUM(B48:N48)</f>
        <v>2490</v>
      </c>
    </row>
    <row r="49" spans="1:15" ht="14.25" thickBot="1">
      <c r="A49" s="7" t="s">
        <v>11</v>
      </c>
      <c r="B49" s="35">
        <f>$B$2</f>
        <v>20</v>
      </c>
      <c r="C49" s="69">
        <f aca="true" t="shared" si="31" ref="C49:N49">C48*$B$1+$B$2</f>
        <v>30</v>
      </c>
      <c r="D49" s="18">
        <f t="shared" si="31"/>
        <v>35</v>
      </c>
      <c r="E49" s="18">
        <f t="shared" si="31"/>
        <v>40</v>
      </c>
      <c r="F49" s="70">
        <f t="shared" si="31"/>
        <v>45</v>
      </c>
      <c r="G49" s="69">
        <f t="shared" si="31"/>
        <v>50</v>
      </c>
      <c r="H49" s="18">
        <f t="shared" si="31"/>
        <v>55</v>
      </c>
      <c r="I49" s="18">
        <f t="shared" si="31"/>
        <v>55</v>
      </c>
      <c r="J49" s="70">
        <f t="shared" si="31"/>
        <v>50</v>
      </c>
      <c r="K49" s="42">
        <f t="shared" si="31"/>
        <v>37.5</v>
      </c>
      <c r="L49" s="18">
        <f t="shared" si="31"/>
        <v>34</v>
      </c>
      <c r="M49" s="18">
        <f t="shared" si="31"/>
        <v>30.5</v>
      </c>
      <c r="N49" s="70">
        <f t="shared" si="31"/>
        <v>27</v>
      </c>
      <c r="O49" s="42"/>
    </row>
    <row r="50" spans="1:15" ht="13.5">
      <c r="A50" s="5" t="s">
        <v>12</v>
      </c>
      <c r="B50" s="32"/>
      <c r="C50" s="63">
        <f aca="true" t="shared" si="32" ref="C50:N50">C43-C48</f>
        <v>0</v>
      </c>
      <c r="D50" s="15">
        <f t="shared" si="32"/>
        <v>0</v>
      </c>
      <c r="E50" s="15">
        <f t="shared" si="32"/>
        <v>0</v>
      </c>
      <c r="F50" s="64">
        <f t="shared" si="32"/>
        <v>0</v>
      </c>
      <c r="G50" s="63">
        <f t="shared" si="32"/>
        <v>0</v>
      </c>
      <c r="H50" s="15">
        <f t="shared" si="32"/>
        <v>0</v>
      </c>
      <c r="I50" s="15">
        <f t="shared" si="32"/>
        <v>0</v>
      </c>
      <c r="J50" s="64">
        <f t="shared" si="32"/>
        <v>0</v>
      </c>
      <c r="K50" s="39">
        <f t="shared" si="32"/>
        <v>75</v>
      </c>
      <c r="L50" s="15">
        <f t="shared" si="32"/>
        <v>60</v>
      </c>
      <c r="M50" s="15">
        <f t="shared" si="32"/>
        <v>45</v>
      </c>
      <c r="N50" s="64">
        <f t="shared" si="32"/>
        <v>30</v>
      </c>
      <c r="O50" s="39">
        <f>SUM(B50:N50)</f>
        <v>210</v>
      </c>
    </row>
    <row r="51" spans="1:15" ht="13.5">
      <c r="A51" s="1" t="s">
        <v>11</v>
      </c>
      <c r="B51" s="36">
        <f>$B$4</f>
        <v>40</v>
      </c>
      <c r="C51" s="71">
        <f aca="true" t="shared" si="33" ref="C51:N51">$B$3*C50+$B$4</f>
        <v>40</v>
      </c>
      <c r="D51" s="19">
        <f t="shared" si="33"/>
        <v>40</v>
      </c>
      <c r="E51" s="19">
        <f t="shared" si="33"/>
        <v>40</v>
      </c>
      <c r="F51" s="72">
        <f t="shared" si="33"/>
        <v>40</v>
      </c>
      <c r="G51" s="71">
        <f t="shared" si="33"/>
        <v>40</v>
      </c>
      <c r="H51" s="19">
        <f t="shared" si="33"/>
        <v>40</v>
      </c>
      <c r="I51" s="19">
        <f t="shared" si="33"/>
        <v>40</v>
      </c>
      <c r="J51" s="72">
        <f t="shared" si="33"/>
        <v>40</v>
      </c>
      <c r="K51" s="43">
        <f t="shared" si="33"/>
        <v>55</v>
      </c>
      <c r="L51" s="19">
        <f t="shared" si="33"/>
        <v>52</v>
      </c>
      <c r="M51" s="19">
        <f t="shared" si="33"/>
        <v>49</v>
      </c>
      <c r="N51" s="72">
        <f t="shared" si="33"/>
        <v>46</v>
      </c>
      <c r="O51" s="43"/>
    </row>
    <row r="52" ht="13.5">
      <c r="P52" s="8" t="s">
        <v>13</v>
      </c>
    </row>
    <row r="53" spans="1:16" ht="13.5">
      <c r="A53" s="1" t="s">
        <v>14</v>
      </c>
      <c r="B53" s="1"/>
      <c r="C53" s="1">
        <f aca="true" t="shared" si="34" ref="C53:N53">C48*C49+C50*C51</f>
        <v>3000</v>
      </c>
      <c r="D53" s="1">
        <f t="shared" si="34"/>
        <v>5250</v>
      </c>
      <c r="E53" s="1">
        <f t="shared" si="34"/>
        <v>8000</v>
      </c>
      <c r="F53" s="1">
        <f t="shared" si="34"/>
        <v>11250</v>
      </c>
      <c r="G53" s="1">
        <f t="shared" si="34"/>
        <v>15000</v>
      </c>
      <c r="H53" s="1">
        <f t="shared" si="34"/>
        <v>19250</v>
      </c>
      <c r="I53" s="1">
        <f t="shared" si="34"/>
        <v>19250</v>
      </c>
      <c r="J53" s="1">
        <f t="shared" si="34"/>
        <v>15000</v>
      </c>
      <c r="K53" s="1">
        <f t="shared" si="34"/>
        <v>10687.5</v>
      </c>
      <c r="L53" s="1">
        <f t="shared" si="34"/>
        <v>7880</v>
      </c>
      <c r="M53" s="1">
        <f t="shared" si="34"/>
        <v>5407.5</v>
      </c>
      <c r="N53" s="1">
        <f t="shared" si="34"/>
        <v>3270</v>
      </c>
      <c r="O53" s="9">
        <f>SUM(C53:N53)</f>
        <v>123245</v>
      </c>
      <c r="P53" s="10">
        <f>O53/O43</f>
        <v>45.6462962962963</v>
      </c>
    </row>
    <row r="54" spans="1:16" ht="13.5">
      <c r="A54" s="1"/>
      <c r="B54" s="1"/>
      <c r="C54" s="1">
        <f aca="true" t="shared" si="35" ref="C54:N54">C44*C45</f>
        <v>900</v>
      </c>
      <c r="D54" s="1">
        <f t="shared" si="35"/>
        <v>1575</v>
      </c>
      <c r="E54" s="1">
        <f t="shared" si="35"/>
        <v>2400</v>
      </c>
      <c r="F54" s="1">
        <f t="shared" si="35"/>
        <v>3375</v>
      </c>
      <c r="G54" s="1">
        <f t="shared" si="35"/>
        <v>4500</v>
      </c>
      <c r="H54" s="1">
        <f t="shared" si="35"/>
        <v>5775</v>
      </c>
      <c r="I54" s="1">
        <f t="shared" si="35"/>
        <v>5775</v>
      </c>
      <c r="J54" s="1">
        <f t="shared" si="35"/>
        <v>4500</v>
      </c>
      <c r="K54" s="1">
        <f t="shared" si="35"/>
        <v>4125</v>
      </c>
      <c r="L54" s="1">
        <f t="shared" si="35"/>
        <v>3120</v>
      </c>
      <c r="M54" s="1">
        <f t="shared" si="35"/>
        <v>2205</v>
      </c>
      <c r="N54" s="1">
        <f t="shared" si="35"/>
        <v>1380</v>
      </c>
      <c r="O54" s="11">
        <f>SUM(C54:N54)</f>
        <v>39630</v>
      </c>
      <c r="P54" s="12">
        <f>O54/O44</f>
        <v>48.925925925925924</v>
      </c>
    </row>
    <row r="55" spans="1:16" ht="13.5">
      <c r="A55" s="1"/>
      <c r="B55" s="1"/>
      <c r="C55" s="1">
        <f aca="true" t="shared" si="36" ref="C55:N55">C46*C47</f>
        <v>2100</v>
      </c>
      <c r="D55" s="1">
        <f t="shared" si="36"/>
        <v>3675</v>
      </c>
      <c r="E55" s="1">
        <f t="shared" si="36"/>
        <v>5600</v>
      </c>
      <c r="F55" s="1">
        <f t="shared" si="36"/>
        <v>7875</v>
      </c>
      <c r="G55" s="1">
        <f t="shared" si="36"/>
        <v>10500</v>
      </c>
      <c r="H55" s="1">
        <f t="shared" si="36"/>
        <v>13475</v>
      </c>
      <c r="I55" s="1">
        <f t="shared" si="36"/>
        <v>13475</v>
      </c>
      <c r="J55" s="1">
        <f t="shared" si="36"/>
        <v>10500</v>
      </c>
      <c r="K55" s="1">
        <f t="shared" si="36"/>
        <v>6562.5</v>
      </c>
      <c r="L55" s="1">
        <f t="shared" si="36"/>
        <v>4760</v>
      </c>
      <c r="M55" s="1">
        <f t="shared" si="36"/>
        <v>3202.5</v>
      </c>
      <c r="N55" s="1">
        <f t="shared" si="36"/>
        <v>1890</v>
      </c>
      <c r="O55" s="13">
        <f>SUM(C55:N55)</f>
        <v>83615</v>
      </c>
      <c r="P55" s="14">
        <f>O55/O46</f>
        <v>44.24074074074074</v>
      </c>
    </row>
    <row r="56" spans="1:15" ht="13.5">
      <c r="A56" s="1" t="s">
        <v>15</v>
      </c>
      <c r="B56" s="1"/>
      <c r="C56" s="1">
        <f aca="true" t="shared" si="37" ref="C56:N56">C47-C45</f>
        <v>0</v>
      </c>
      <c r="D56" s="1">
        <f t="shared" si="37"/>
        <v>0</v>
      </c>
      <c r="E56" s="1">
        <f t="shared" si="37"/>
        <v>0</v>
      </c>
      <c r="F56" s="1">
        <f t="shared" si="37"/>
        <v>0</v>
      </c>
      <c r="G56" s="1">
        <f t="shared" si="37"/>
        <v>0</v>
      </c>
      <c r="H56" s="1">
        <f t="shared" si="37"/>
        <v>0</v>
      </c>
      <c r="I56" s="1">
        <f t="shared" si="37"/>
        <v>0</v>
      </c>
      <c r="J56" s="1">
        <f t="shared" si="37"/>
        <v>0</v>
      </c>
      <c r="K56" s="1">
        <f t="shared" si="37"/>
        <v>-17.5</v>
      </c>
      <c r="L56" s="1">
        <f t="shared" si="37"/>
        <v>-18</v>
      </c>
      <c r="M56" s="1">
        <f t="shared" si="37"/>
        <v>-18.5</v>
      </c>
      <c r="N56" s="1">
        <f t="shared" si="37"/>
        <v>-19</v>
      </c>
      <c r="O56" s="1"/>
    </row>
    <row r="57" spans="1:15" ht="13.5">
      <c r="A57" s="1" t="s">
        <v>16</v>
      </c>
      <c r="B57" s="1"/>
      <c r="C57" s="1">
        <f aca="true" t="shared" si="38" ref="C57:N57">C56*C44</f>
        <v>0</v>
      </c>
      <c r="D57" s="1">
        <f t="shared" si="38"/>
        <v>0</v>
      </c>
      <c r="E57" s="1">
        <f t="shared" si="38"/>
        <v>0</v>
      </c>
      <c r="F57" s="1">
        <f t="shared" si="38"/>
        <v>0</v>
      </c>
      <c r="G57" s="1">
        <f t="shared" si="38"/>
        <v>0</v>
      </c>
      <c r="H57" s="1">
        <f t="shared" si="38"/>
        <v>0</v>
      </c>
      <c r="I57" s="1">
        <f t="shared" si="38"/>
        <v>0</v>
      </c>
      <c r="J57" s="1">
        <f t="shared" si="38"/>
        <v>0</v>
      </c>
      <c r="K57" s="1">
        <f t="shared" si="38"/>
        <v>-1312.5</v>
      </c>
      <c r="L57" s="1">
        <f t="shared" si="38"/>
        <v>-1080</v>
      </c>
      <c r="M57" s="1">
        <f t="shared" si="38"/>
        <v>-832.5</v>
      </c>
      <c r="N57" s="1">
        <f t="shared" si="38"/>
        <v>-570</v>
      </c>
      <c r="O57" s="1">
        <f>SUM(C57:N57)</f>
        <v>-3795</v>
      </c>
    </row>
  </sheetData>
  <sheetProtection/>
  <mergeCells count="1">
    <mergeCell ref="D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F13" sqref="F13"/>
    </sheetView>
  </sheetViews>
  <sheetFormatPr defaultColWidth="9.00390625" defaultRowHeight="13.5"/>
  <sheetData>
    <row r="1" spans="1:5" ht="13.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 ht="13.5">
      <c r="A2" s="25">
        <v>0</v>
      </c>
      <c r="B2">
        <v>123500</v>
      </c>
      <c r="C2">
        <v>123500</v>
      </c>
      <c r="D2">
        <v>123500</v>
      </c>
      <c r="E2">
        <v>123500</v>
      </c>
    </row>
    <row r="3" spans="1:5" ht="13.5">
      <c r="A3" s="25">
        <v>0.01</v>
      </c>
      <c r="B3">
        <v>122773.79375</v>
      </c>
      <c r="C3">
        <v>122796.8</v>
      </c>
      <c r="D3">
        <v>123374.05</v>
      </c>
      <c r="E3">
        <v>123500</v>
      </c>
    </row>
    <row r="4" spans="1:5" ht="13.5">
      <c r="A4" s="25">
        <v>0.02</v>
      </c>
      <c r="B4">
        <v>122080.175</v>
      </c>
      <c r="C4">
        <v>122127.2</v>
      </c>
      <c r="D4">
        <v>123256.2</v>
      </c>
      <c r="E4">
        <v>123500</v>
      </c>
    </row>
    <row r="5" spans="1:5" ht="13.5">
      <c r="A5" s="25">
        <v>0.03</v>
      </c>
      <c r="B5">
        <v>121419.14375</v>
      </c>
      <c r="C5">
        <v>121491.2</v>
      </c>
      <c r="D5">
        <v>123146.45</v>
      </c>
      <c r="E5">
        <v>123500</v>
      </c>
    </row>
    <row r="6" spans="1:5" ht="13.5">
      <c r="A6" s="25">
        <v>0.04</v>
      </c>
      <c r="B6">
        <v>120790.7</v>
      </c>
      <c r="C6">
        <v>120933.2</v>
      </c>
      <c r="D6">
        <v>123044.8</v>
      </c>
      <c r="E6">
        <v>123500</v>
      </c>
    </row>
    <row r="7" spans="1:5" ht="13.5">
      <c r="A7" s="25">
        <v>0.05</v>
      </c>
      <c r="B7">
        <v>120194.84375</v>
      </c>
      <c r="C7">
        <v>120370.625</v>
      </c>
      <c r="D7">
        <v>122951.25</v>
      </c>
      <c r="E7">
        <v>123500</v>
      </c>
    </row>
    <row r="8" spans="1:5" ht="13.5">
      <c r="A8" s="25">
        <v>0.06</v>
      </c>
      <c r="B8">
        <v>119631.575</v>
      </c>
      <c r="C8">
        <v>119839.7</v>
      </c>
      <c r="D8">
        <v>122865.8</v>
      </c>
      <c r="E8">
        <v>123500</v>
      </c>
    </row>
    <row r="9" spans="1:5" ht="13.5">
      <c r="A9" s="25">
        <v>0.07</v>
      </c>
      <c r="B9">
        <v>119277.8625</v>
      </c>
      <c r="C9">
        <v>119340.425</v>
      </c>
      <c r="D9">
        <v>122788.45</v>
      </c>
      <c r="E9">
        <v>123500</v>
      </c>
    </row>
    <row r="10" spans="1:5" ht="13.5">
      <c r="A10" s="25">
        <v>0.08</v>
      </c>
      <c r="B10">
        <v>118796.8</v>
      </c>
      <c r="C10">
        <v>118872.8</v>
      </c>
      <c r="D10">
        <v>122719.2</v>
      </c>
      <c r="E10">
        <v>123500</v>
      </c>
    </row>
    <row r="11" spans="1:5" ht="13.5">
      <c r="A11" s="25">
        <v>0.09</v>
      </c>
      <c r="B11">
        <v>118346.2625</v>
      </c>
      <c r="C11">
        <v>118436.825</v>
      </c>
      <c r="D11">
        <v>122658.05</v>
      </c>
      <c r="E11">
        <v>123500</v>
      </c>
    </row>
    <row r="12" spans="1:5" ht="13.5">
      <c r="A12" s="25">
        <v>0.1</v>
      </c>
      <c r="B12">
        <v>117926.25</v>
      </c>
      <c r="C12">
        <v>118032.5</v>
      </c>
      <c r="D12">
        <v>122605</v>
      </c>
      <c r="E12">
        <v>123500</v>
      </c>
    </row>
    <row r="13" spans="1:5" ht="13.5">
      <c r="A13" s="25">
        <v>0.11</v>
      </c>
      <c r="B13">
        <v>117536.7625</v>
      </c>
      <c r="C13">
        <v>117659.825</v>
      </c>
      <c r="D13">
        <v>122560.05</v>
      </c>
      <c r="E13">
        <v>123500</v>
      </c>
    </row>
    <row r="14" spans="1:5" ht="13.5">
      <c r="A14" s="25">
        <v>0.12</v>
      </c>
      <c r="B14">
        <v>119137.1</v>
      </c>
      <c r="C14">
        <v>117318.8</v>
      </c>
      <c r="D14">
        <v>122523.2</v>
      </c>
      <c r="E14">
        <v>123500</v>
      </c>
    </row>
    <row r="15" spans="1:5" ht="13.5">
      <c r="A15" s="25">
        <v>0.13</v>
      </c>
      <c r="B15">
        <v>118913.19375</v>
      </c>
      <c r="C15">
        <v>119767.05</v>
      </c>
      <c r="D15">
        <v>122494.45</v>
      </c>
      <c r="E15">
        <v>123500</v>
      </c>
    </row>
    <row r="16" spans="1:5" ht="13.5">
      <c r="A16" s="25">
        <v>0.14</v>
      </c>
      <c r="B16">
        <v>118131.875</v>
      </c>
      <c r="C16">
        <v>119612.2</v>
      </c>
      <c r="D16">
        <v>122473.8</v>
      </c>
      <c r="E16">
        <v>123500</v>
      </c>
    </row>
    <row r="17" spans="1:5" ht="13.5">
      <c r="A17" s="25">
        <v>0.15</v>
      </c>
      <c r="B17">
        <v>119722.34375</v>
      </c>
      <c r="C17">
        <v>119476.25</v>
      </c>
      <c r="D17">
        <v>122461.25</v>
      </c>
      <c r="E17">
        <v>123500</v>
      </c>
    </row>
    <row r="18" spans="1:5" ht="13.5">
      <c r="A18" s="25">
        <v>0.16</v>
      </c>
      <c r="B18">
        <v>119599.2</v>
      </c>
      <c r="C18">
        <v>119359.2</v>
      </c>
      <c r="D18">
        <v>122456.8</v>
      </c>
      <c r="E18">
        <v>123500</v>
      </c>
    </row>
    <row r="19" spans="1:5" ht="13.5">
      <c r="A19" s="25">
        <v>0.17</v>
      </c>
      <c r="B19">
        <v>119492.14375</v>
      </c>
      <c r="C19">
        <v>119261.05</v>
      </c>
      <c r="D19">
        <v>122460.45</v>
      </c>
      <c r="E19">
        <v>123500</v>
      </c>
    </row>
    <row r="20" spans="1:5" ht="13.5">
      <c r="A20" s="25">
        <v>0.18</v>
      </c>
      <c r="B20">
        <v>119401.175</v>
      </c>
      <c r="C20">
        <v>119181.8</v>
      </c>
      <c r="D20">
        <v>122472.2</v>
      </c>
      <c r="E20">
        <v>123500</v>
      </c>
    </row>
    <row r="21" spans="1:5" ht="13.5">
      <c r="A21" s="25">
        <v>0.19</v>
      </c>
      <c r="B21">
        <v>119326.29375</v>
      </c>
      <c r="C21">
        <v>119121.45</v>
      </c>
      <c r="D21">
        <v>122492.05</v>
      </c>
      <c r="E21">
        <v>123500</v>
      </c>
    </row>
    <row r="22" spans="1:5" ht="13.5">
      <c r="A22" s="25">
        <v>0.2</v>
      </c>
      <c r="B22">
        <v>119267.5</v>
      </c>
      <c r="C22">
        <v>119080</v>
      </c>
      <c r="D22">
        <v>122520</v>
      </c>
      <c r="E22">
        <v>123500</v>
      </c>
    </row>
    <row r="23" spans="1:5" ht="13.5">
      <c r="A23" s="25">
        <v>0.21</v>
      </c>
      <c r="B23">
        <v>119224.79375</v>
      </c>
      <c r="C23">
        <v>119057.45</v>
      </c>
      <c r="D23">
        <v>122556.05</v>
      </c>
      <c r="E23">
        <v>123500</v>
      </c>
    </row>
    <row r="24" spans="1:5" ht="13.5">
      <c r="A24" s="25">
        <v>0.22</v>
      </c>
      <c r="B24">
        <v>119198.175</v>
      </c>
      <c r="C24">
        <v>119053.8</v>
      </c>
      <c r="D24">
        <v>122600.2</v>
      </c>
      <c r="E24">
        <v>123500</v>
      </c>
    </row>
    <row r="25" spans="1:5" ht="13.5">
      <c r="A25" s="25">
        <v>0.23</v>
      </c>
      <c r="B25">
        <v>119187.64375</v>
      </c>
      <c r="C25">
        <v>119069.05</v>
      </c>
      <c r="D25">
        <v>122652.45</v>
      </c>
      <c r="E25">
        <v>123500</v>
      </c>
    </row>
    <row r="26" spans="1:5" ht="13.5">
      <c r="A26" s="25">
        <v>0.24</v>
      </c>
      <c r="B26">
        <v>119193.2</v>
      </c>
      <c r="C26">
        <v>119103.2</v>
      </c>
      <c r="D26">
        <v>122712.8</v>
      </c>
      <c r="E26">
        <v>123500</v>
      </c>
    </row>
    <row r="27" spans="1:5" ht="13.5">
      <c r="A27" s="25">
        <v>0.25</v>
      </c>
      <c r="B27">
        <v>119214.84375</v>
      </c>
      <c r="C27">
        <v>119156.25</v>
      </c>
      <c r="D27">
        <v>122781.25</v>
      </c>
      <c r="E27">
        <v>123500</v>
      </c>
    </row>
    <row r="28" spans="1:5" ht="13.5">
      <c r="A28" s="25">
        <v>0.26</v>
      </c>
      <c r="B28">
        <v>119252.575</v>
      </c>
      <c r="C28">
        <v>119228.2</v>
      </c>
      <c r="D28">
        <v>122857.8</v>
      </c>
      <c r="E28">
        <v>123500</v>
      </c>
    </row>
    <row r="29" spans="1:5" ht="13.5">
      <c r="A29" s="25">
        <v>0.27</v>
      </c>
      <c r="B29">
        <v>119306.39375</v>
      </c>
      <c r="C29">
        <v>119319.05</v>
      </c>
      <c r="D29">
        <v>122942.45</v>
      </c>
      <c r="E29">
        <v>123500</v>
      </c>
    </row>
    <row r="30" spans="1:5" ht="13.5">
      <c r="A30" s="25">
        <v>0.28</v>
      </c>
      <c r="B30">
        <v>119376.30000000002</v>
      </c>
      <c r="C30">
        <v>119428.8</v>
      </c>
      <c r="D30">
        <v>123035.2</v>
      </c>
      <c r="E30">
        <v>123500</v>
      </c>
    </row>
    <row r="31" spans="1:5" ht="13.5">
      <c r="A31" s="25">
        <v>0.29</v>
      </c>
      <c r="B31">
        <v>119462.29375</v>
      </c>
      <c r="C31">
        <v>119557.45</v>
      </c>
      <c r="D31">
        <v>123136.05</v>
      </c>
      <c r="E31">
        <v>123500</v>
      </c>
    </row>
    <row r="32" spans="1:5" ht="13.5">
      <c r="A32" s="25">
        <v>0.3</v>
      </c>
      <c r="B32">
        <v>119564.375</v>
      </c>
      <c r="C32">
        <v>119705</v>
      </c>
      <c r="D32">
        <v>123245</v>
      </c>
      <c r="E32">
        <v>123500</v>
      </c>
    </row>
    <row r="33" spans="1:5" ht="13.5">
      <c r="A33" s="25">
        <v>0.31</v>
      </c>
      <c r="B33">
        <v>119682.54375</v>
      </c>
      <c r="C33">
        <v>119871.45</v>
      </c>
      <c r="D33">
        <v>123362.05</v>
      </c>
      <c r="E33">
        <v>123500</v>
      </c>
    </row>
    <row r="34" spans="1:5" ht="13.5">
      <c r="A34" s="25">
        <v>0.32</v>
      </c>
      <c r="B34">
        <v>119816.8</v>
      </c>
      <c r="C34">
        <v>120056.8</v>
      </c>
      <c r="D34">
        <v>123487.2</v>
      </c>
      <c r="E34">
        <v>123500</v>
      </c>
    </row>
    <row r="35" spans="1:5" ht="13.5">
      <c r="A35" s="25">
        <v>0.33</v>
      </c>
      <c r="B35">
        <v>119967.14375</v>
      </c>
      <c r="C35">
        <v>120261.05</v>
      </c>
      <c r="D35">
        <v>123620.45</v>
      </c>
      <c r="E35">
        <v>123500</v>
      </c>
    </row>
    <row r="36" spans="1:5" ht="13.5">
      <c r="A36" s="25">
        <v>0.34</v>
      </c>
      <c r="B36">
        <v>120133.575</v>
      </c>
      <c r="C36">
        <v>120484.2</v>
      </c>
      <c r="D36">
        <v>123761.8</v>
      </c>
      <c r="E36">
        <v>123500</v>
      </c>
    </row>
    <row r="37" spans="1:5" ht="13.5">
      <c r="A37" s="25">
        <v>0.35</v>
      </c>
      <c r="B37">
        <v>120316.09375</v>
      </c>
      <c r="C37">
        <v>120726.25</v>
      </c>
      <c r="D37">
        <v>123911.25</v>
      </c>
      <c r="E37">
        <v>123500</v>
      </c>
    </row>
    <row r="38" spans="1:5" ht="13.5">
      <c r="A38" s="25">
        <v>0.36</v>
      </c>
      <c r="B38">
        <v>120514.7</v>
      </c>
      <c r="C38">
        <v>120987.2</v>
      </c>
      <c r="D38">
        <v>124068.8</v>
      </c>
      <c r="E38">
        <v>123500</v>
      </c>
    </row>
    <row r="39" spans="1:5" ht="13.5">
      <c r="A39" s="25">
        <v>0.37</v>
      </c>
      <c r="B39">
        <v>120729.39375</v>
      </c>
      <c r="C39">
        <v>121267.05</v>
      </c>
      <c r="D39">
        <v>124234.45</v>
      </c>
      <c r="E39">
        <v>123500</v>
      </c>
    </row>
    <row r="40" spans="1:5" ht="13.5">
      <c r="A40" s="25">
        <v>0.38</v>
      </c>
      <c r="B40">
        <v>120960.175</v>
      </c>
      <c r="C40">
        <v>121565.8</v>
      </c>
      <c r="D40">
        <v>124408.2</v>
      </c>
      <c r="E40">
        <v>123500</v>
      </c>
    </row>
    <row r="41" spans="1:5" ht="13.5">
      <c r="A41" s="25">
        <v>0.39</v>
      </c>
      <c r="B41">
        <v>121207.04375</v>
      </c>
      <c r="C41">
        <v>121883.45</v>
      </c>
      <c r="D41">
        <v>124590.05</v>
      </c>
      <c r="E41">
        <v>123500</v>
      </c>
    </row>
    <row r="42" spans="1:5" ht="13.5">
      <c r="A42" s="25">
        <v>0.4</v>
      </c>
      <c r="B42">
        <v>121470</v>
      </c>
      <c r="C42">
        <v>122220</v>
      </c>
      <c r="D42">
        <v>124780</v>
      </c>
      <c r="E42">
        <v>123500</v>
      </c>
    </row>
    <row r="43" spans="1:5" ht="13.5">
      <c r="A43" s="25">
        <v>0.41</v>
      </c>
      <c r="B43">
        <v>121749.04375</v>
      </c>
      <c r="C43">
        <v>122575.45</v>
      </c>
      <c r="D43">
        <v>124978.05</v>
      </c>
      <c r="E43">
        <v>123500</v>
      </c>
    </row>
    <row r="44" spans="1:5" ht="13.5">
      <c r="A44" s="25">
        <v>0.42</v>
      </c>
      <c r="B44">
        <v>122044.175</v>
      </c>
      <c r="C44">
        <v>122949.8</v>
      </c>
      <c r="D44">
        <v>125184.2</v>
      </c>
      <c r="E44">
        <v>123500</v>
      </c>
    </row>
    <row r="45" spans="1:5" ht="13.5">
      <c r="A45" s="25">
        <v>0.43</v>
      </c>
      <c r="B45">
        <v>122355.39375</v>
      </c>
      <c r="C45">
        <v>123343.05</v>
      </c>
      <c r="D45">
        <v>125398.45</v>
      </c>
      <c r="E45">
        <v>123500</v>
      </c>
    </row>
    <row r="46" spans="1:5" ht="13.5">
      <c r="A46" s="25">
        <v>0.44</v>
      </c>
      <c r="B46">
        <v>122682.7</v>
      </c>
      <c r="C46">
        <v>123755.2</v>
      </c>
      <c r="D46">
        <v>125620.8</v>
      </c>
      <c r="E46">
        <v>123500</v>
      </c>
    </row>
    <row r="47" spans="1:5" ht="13.5">
      <c r="A47" s="25">
        <v>0.45</v>
      </c>
      <c r="B47">
        <v>123026.09375</v>
      </c>
      <c r="C47">
        <v>124186.25</v>
      </c>
      <c r="D47">
        <v>125851.25</v>
      </c>
      <c r="E47">
        <v>123500</v>
      </c>
    </row>
    <row r="48" spans="1:5" ht="13.5">
      <c r="A48" s="25">
        <v>0.46</v>
      </c>
      <c r="B48">
        <v>123385.575</v>
      </c>
      <c r="C48">
        <v>124636.2</v>
      </c>
      <c r="D48">
        <v>126089.8</v>
      </c>
      <c r="E48">
        <v>123500</v>
      </c>
    </row>
    <row r="49" spans="1:5" ht="13.5">
      <c r="A49" s="25">
        <v>0.47</v>
      </c>
      <c r="B49">
        <v>123761.14375</v>
      </c>
      <c r="C49">
        <v>125105.05</v>
      </c>
      <c r="D49">
        <v>126336.45</v>
      </c>
      <c r="E49">
        <v>123500</v>
      </c>
    </row>
    <row r="50" spans="1:5" ht="13.5">
      <c r="A50" s="25">
        <v>0.48</v>
      </c>
      <c r="B50">
        <v>124152.8</v>
      </c>
      <c r="C50">
        <v>125592.8</v>
      </c>
      <c r="D50">
        <v>126591.2</v>
      </c>
      <c r="E50">
        <v>123500</v>
      </c>
    </row>
    <row r="51" spans="1:5" ht="13.5">
      <c r="A51" s="25">
        <v>0.49</v>
      </c>
      <c r="B51">
        <v>124560.54375</v>
      </c>
      <c r="C51">
        <v>126099.45</v>
      </c>
      <c r="D51">
        <v>126854.05</v>
      </c>
      <c r="E51">
        <v>123500</v>
      </c>
    </row>
    <row r="52" spans="1:5" ht="13.5">
      <c r="A52" s="25">
        <v>0.5</v>
      </c>
      <c r="B52">
        <v>124984.375</v>
      </c>
      <c r="C52">
        <v>126625</v>
      </c>
      <c r="D52">
        <v>127125</v>
      </c>
      <c r="E52">
        <v>123500</v>
      </c>
    </row>
    <row r="53" spans="1:5" ht="13.5">
      <c r="A53" s="25">
        <v>0.51</v>
      </c>
      <c r="B53">
        <v>125424.29375</v>
      </c>
      <c r="C53">
        <v>127169.45</v>
      </c>
      <c r="D53">
        <v>127404.05</v>
      </c>
      <c r="E53">
        <v>123500</v>
      </c>
    </row>
    <row r="54" spans="1:5" ht="13.5">
      <c r="A54" s="25">
        <v>0.52</v>
      </c>
      <c r="B54">
        <v>125880.3</v>
      </c>
      <c r="C54">
        <v>127732.8</v>
      </c>
      <c r="D54">
        <v>127691.2</v>
      </c>
      <c r="E54">
        <v>123500</v>
      </c>
    </row>
    <row r="55" spans="1:5" ht="13.5">
      <c r="A55" s="25">
        <v>0.53</v>
      </c>
      <c r="B55">
        <v>126352.39375</v>
      </c>
      <c r="C55">
        <v>128315.05</v>
      </c>
      <c r="D55">
        <v>127986.45</v>
      </c>
      <c r="E55">
        <v>123500</v>
      </c>
    </row>
    <row r="56" spans="1:5" ht="13.5">
      <c r="A56" s="25">
        <v>0.54</v>
      </c>
      <c r="B56">
        <v>126840.575</v>
      </c>
      <c r="C56">
        <v>128916.2</v>
      </c>
      <c r="D56">
        <v>128289.8</v>
      </c>
      <c r="E56">
        <v>123500</v>
      </c>
    </row>
    <row r="57" spans="1:5" ht="13.5">
      <c r="A57" s="25">
        <v>0.55</v>
      </c>
      <c r="B57">
        <v>127344.84375</v>
      </c>
      <c r="C57">
        <v>129536.25</v>
      </c>
      <c r="D57">
        <v>128601.25</v>
      </c>
      <c r="E57">
        <v>123500</v>
      </c>
    </row>
    <row r="58" spans="1:5" ht="13.5">
      <c r="A58" s="25">
        <v>0.56</v>
      </c>
      <c r="B58">
        <v>127865.2</v>
      </c>
      <c r="C58">
        <v>130175.2</v>
      </c>
      <c r="D58">
        <v>128920.8</v>
      </c>
      <c r="E58">
        <v>123500</v>
      </c>
    </row>
    <row r="59" spans="1:5" ht="13.5">
      <c r="A59" s="25">
        <v>0.57</v>
      </c>
      <c r="B59">
        <v>128401.64375</v>
      </c>
      <c r="C59">
        <v>130833.05</v>
      </c>
      <c r="D59">
        <v>129248.45</v>
      </c>
      <c r="E59">
        <v>123500</v>
      </c>
    </row>
    <row r="60" spans="1:5" ht="13.5">
      <c r="A60" s="25">
        <v>0.58</v>
      </c>
      <c r="B60">
        <v>128954.175</v>
      </c>
      <c r="C60">
        <v>131509.8</v>
      </c>
      <c r="D60">
        <v>129584.2</v>
      </c>
      <c r="E60">
        <v>123500</v>
      </c>
    </row>
    <row r="61" spans="1:5" ht="13.5">
      <c r="A61" s="25">
        <v>0.59</v>
      </c>
      <c r="B61">
        <v>129522.79375</v>
      </c>
      <c r="C61">
        <v>132205.45</v>
      </c>
      <c r="D61">
        <v>129928.05</v>
      </c>
      <c r="E61">
        <v>123500</v>
      </c>
    </row>
    <row r="62" spans="1:5" ht="13.5">
      <c r="A62" s="25">
        <v>0.6</v>
      </c>
      <c r="B62">
        <v>130107.5</v>
      </c>
      <c r="C62">
        <v>132920</v>
      </c>
      <c r="D62">
        <v>130280</v>
      </c>
      <c r="E62">
        <v>123500</v>
      </c>
    </row>
    <row r="63" spans="1:5" ht="13.5">
      <c r="A63" s="25">
        <v>0.61</v>
      </c>
      <c r="B63">
        <v>130708.29375</v>
      </c>
      <c r="C63">
        <v>133653.45</v>
      </c>
      <c r="D63">
        <v>130640.05</v>
      </c>
      <c r="E63">
        <v>123500</v>
      </c>
    </row>
    <row r="64" spans="1:5" ht="13.5">
      <c r="A64" s="25">
        <v>0.62</v>
      </c>
      <c r="B64">
        <v>131325.17500000002</v>
      </c>
      <c r="C64">
        <v>134405.8</v>
      </c>
      <c r="D64">
        <v>131008.2</v>
      </c>
      <c r="E64">
        <v>123500</v>
      </c>
    </row>
    <row r="65" spans="1:5" ht="13.5">
      <c r="A65" s="25">
        <v>0.63</v>
      </c>
      <c r="B65">
        <v>131958.14375</v>
      </c>
      <c r="C65">
        <v>135177.05</v>
      </c>
      <c r="D65">
        <v>131384.45</v>
      </c>
      <c r="E65">
        <v>123500</v>
      </c>
    </row>
    <row r="66" spans="1:5" ht="13.5">
      <c r="A66" s="25">
        <v>0.64</v>
      </c>
      <c r="B66">
        <v>132607.2</v>
      </c>
      <c r="C66">
        <v>135967.2</v>
      </c>
      <c r="D66">
        <v>131768.8</v>
      </c>
      <c r="E66">
        <v>123500</v>
      </c>
    </row>
    <row r="67" spans="1:5" ht="13.5">
      <c r="A67" s="25">
        <v>0.65</v>
      </c>
      <c r="B67">
        <v>133272.34375</v>
      </c>
      <c r="C67">
        <v>136776.25</v>
      </c>
      <c r="D67">
        <v>132161.25</v>
      </c>
      <c r="E67">
        <v>123500</v>
      </c>
    </row>
    <row r="68" spans="1:5" ht="13.5">
      <c r="A68" s="25">
        <v>0.66</v>
      </c>
      <c r="B68">
        <v>133953.575</v>
      </c>
      <c r="C68">
        <v>137604.2</v>
      </c>
      <c r="D68">
        <v>132561.8</v>
      </c>
      <c r="E68">
        <v>123500</v>
      </c>
    </row>
    <row r="69" spans="1:5" ht="13.5">
      <c r="A69" s="25">
        <v>0.67</v>
      </c>
      <c r="B69">
        <v>134650.89375000002</v>
      </c>
      <c r="C69">
        <v>138451.05</v>
      </c>
      <c r="D69">
        <v>132970.45</v>
      </c>
      <c r="E69">
        <v>123500</v>
      </c>
    </row>
    <row r="70" spans="1:5" ht="13.5">
      <c r="A70" s="25">
        <v>0.68</v>
      </c>
      <c r="B70">
        <v>135364.3</v>
      </c>
      <c r="C70">
        <v>139316.8</v>
      </c>
      <c r="D70">
        <v>133387.2</v>
      </c>
      <c r="E70">
        <v>123500</v>
      </c>
    </row>
    <row r="71" spans="1:5" ht="13.5">
      <c r="A71" s="25">
        <v>0.69</v>
      </c>
      <c r="B71">
        <v>136093.79375</v>
      </c>
      <c r="C71">
        <v>140201.45</v>
      </c>
      <c r="D71">
        <v>133812.05</v>
      </c>
      <c r="E71">
        <v>123500</v>
      </c>
    </row>
    <row r="72" spans="1:5" ht="13.5">
      <c r="A72" s="25">
        <v>0.7</v>
      </c>
      <c r="B72">
        <v>136839.375</v>
      </c>
      <c r="C72">
        <v>141105</v>
      </c>
      <c r="D72">
        <v>134245</v>
      </c>
      <c r="E72">
        <v>123500</v>
      </c>
    </row>
    <row r="73" spans="1:5" ht="13.5">
      <c r="A73" s="25">
        <v>0.71</v>
      </c>
      <c r="B73">
        <v>137601.04375</v>
      </c>
      <c r="C73">
        <v>142027.45</v>
      </c>
      <c r="D73">
        <v>134686.05</v>
      </c>
      <c r="E73">
        <v>123500</v>
      </c>
    </row>
    <row r="74" spans="1:5" ht="13.5">
      <c r="A74" s="25">
        <v>0.72</v>
      </c>
      <c r="B74">
        <v>138378.80000000002</v>
      </c>
      <c r="C74">
        <v>142968.8</v>
      </c>
      <c r="D74">
        <v>135135.2</v>
      </c>
      <c r="E74">
        <v>123500</v>
      </c>
    </row>
    <row r="75" spans="1:5" ht="13.5">
      <c r="A75" s="25">
        <v>0.73</v>
      </c>
      <c r="B75">
        <v>139172.64375</v>
      </c>
      <c r="C75">
        <v>143929.05</v>
      </c>
      <c r="D75">
        <v>135592.45</v>
      </c>
      <c r="E75">
        <v>123500</v>
      </c>
    </row>
    <row r="76" spans="1:5" ht="13.5">
      <c r="A76" s="25">
        <v>0.74</v>
      </c>
      <c r="B76">
        <v>139982.575</v>
      </c>
      <c r="C76">
        <v>144908.2</v>
      </c>
      <c r="D76">
        <v>136057.8</v>
      </c>
      <c r="E76">
        <v>123500</v>
      </c>
    </row>
    <row r="77" spans="1:5" ht="13.5">
      <c r="A77" s="25">
        <v>0.75</v>
      </c>
      <c r="B77">
        <v>140808.59375</v>
      </c>
      <c r="C77">
        <v>145906.25</v>
      </c>
      <c r="D77">
        <v>136531.25</v>
      </c>
      <c r="E77">
        <v>123500</v>
      </c>
    </row>
    <row r="78" spans="1:5" ht="13.5">
      <c r="A78" s="25">
        <v>0.76</v>
      </c>
      <c r="B78">
        <v>141650.7</v>
      </c>
      <c r="C78">
        <v>146923.2</v>
      </c>
      <c r="D78">
        <v>137012.8</v>
      </c>
      <c r="E78">
        <v>123500</v>
      </c>
    </row>
    <row r="79" spans="1:5" ht="13.5">
      <c r="A79" s="25">
        <v>0.77</v>
      </c>
      <c r="B79">
        <v>142508.89375000002</v>
      </c>
      <c r="C79">
        <v>147959.05</v>
      </c>
      <c r="D79">
        <v>137502.45</v>
      </c>
      <c r="E79">
        <v>123500</v>
      </c>
    </row>
    <row r="80" spans="1:5" ht="13.5">
      <c r="A80" s="25">
        <v>0.78</v>
      </c>
      <c r="B80">
        <v>143383.175</v>
      </c>
      <c r="C80">
        <v>149013.8</v>
      </c>
      <c r="D80">
        <v>138000.2</v>
      </c>
      <c r="E80">
        <v>123500</v>
      </c>
    </row>
    <row r="81" spans="1:5" ht="13.5">
      <c r="A81" s="25">
        <v>0.79</v>
      </c>
      <c r="B81">
        <v>144273.54375</v>
      </c>
      <c r="C81">
        <v>150087.45</v>
      </c>
      <c r="D81">
        <v>138506.05</v>
      </c>
      <c r="E81">
        <v>123500</v>
      </c>
    </row>
    <row r="82" spans="1:5" ht="13.5">
      <c r="A82" s="25">
        <v>0.8</v>
      </c>
      <c r="B82">
        <v>145180</v>
      </c>
      <c r="C82">
        <v>151180</v>
      </c>
      <c r="D82">
        <v>139020</v>
      </c>
      <c r="E82">
        <v>123500</v>
      </c>
    </row>
    <row r="83" spans="1:5" ht="13.5">
      <c r="A83" s="25">
        <v>0.81</v>
      </c>
      <c r="B83">
        <v>146102.54375</v>
      </c>
      <c r="C83">
        <v>152291.45</v>
      </c>
      <c r="D83">
        <v>139542.05</v>
      </c>
      <c r="E83">
        <v>123500</v>
      </c>
    </row>
    <row r="84" spans="1:5" ht="13.5">
      <c r="A84" s="25">
        <v>0.82</v>
      </c>
      <c r="B84">
        <v>147041.175</v>
      </c>
      <c r="C84">
        <v>153421.8</v>
      </c>
      <c r="D84">
        <v>140072.2</v>
      </c>
      <c r="E84">
        <v>123500</v>
      </c>
    </row>
    <row r="85" spans="1:5" ht="13.5">
      <c r="A85" s="25">
        <v>0.83</v>
      </c>
      <c r="B85">
        <v>147995.89375</v>
      </c>
      <c r="C85">
        <v>154571.05</v>
      </c>
      <c r="D85">
        <v>140610.45</v>
      </c>
      <c r="E85">
        <v>123500</v>
      </c>
    </row>
    <row r="86" spans="1:5" ht="13.5">
      <c r="A86" s="25">
        <v>0.84</v>
      </c>
      <c r="B86">
        <v>148966.7</v>
      </c>
      <c r="C86">
        <v>155739.2</v>
      </c>
      <c r="D86">
        <v>141156.8</v>
      </c>
      <c r="E86">
        <v>123500</v>
      </c>
    </row>
    <row r="87" spans="1:5" ht="13.5">
      <c r="A87" s="25">
        <v>0.85</v>
      </c>
      <c r="B87">
        <v>149953.59375</v>
      </c>
      <c r="C87">
        <v>156926.25</v>
      </c>
      <c r="D87">
        <v>141711.25</v>
      </c>
      <c r="E87">
        <v>123500</v>
      </c>
    </row>
    <row r="88" spans="1:5" ht="13.5">
      <c r="A88" s="25">
        <v>0.86</v>
      </c>
      <c r="B88">
        <v>150956.575</v>
      </c>
      <c r="C88">
        <v>158132.2</v>
      </c>
      <c r="D88">
        <v>142273.8</v>
      </c>
      <c r="E88">
        <v>123500</v>
      </c>
    </row>
    <row r="89" spans="1:5" ht="13.5">
      <c r="A89" s="25">
        <v>0.87</v>
      </c>
      <c r="B89">
        <v>151975.64375000002</v>
      </c>
      <c r="C89">
        <v>159357.05</v>
      </c>
      <c r="D89">
        <v>142844.45</v>
      </c>
      <c r="E89">
        <v>123500</v>
      </c>
    </row>
    <row r="90" spans="1:5" ht="13.5">
      <c r="A90" s="25">
        <v>0.88</v>
      </c>
      <c r="B90">
        <v>153010.8</v>
      </c>
      <c r="C90">
        <v>160600.8</v>
      </c>
      <c r="D90">
        <v>143423.2</v>
      </c>
      <c r="E90">
        <v>123500</v>
      </c>
    </row>
    <row r="91" spans="1:5" ht="13.5">
      <c r="A91" s="25">
        <v>0.89</v>
      </c>
      <c r="B91">
        <v>154062.04375</v>
      </c>
      <c r="C91">
        <v>161863.45</v>
      </c>
      <c r="D91">
        <v>144010.05</v>
      </c>
      <c r="E91">
        <v>123500</v>
      </c>
    </row>
    <row r="92" spans="1:5" ht="13.5">
      <c r="A92" s="25">
        <v>0.9</v>
      </c>
      <c r="B92">
        <v>155129.375</v>
      </c>
      <c r="C92">
        <v>163145</v>
      </c>
      <c r="D92">
        <v>144605</v>
      </c>
      <c r="E92">
        <v>123500</v>
      </c>
    </row>
    <row r="93" spans="1:5" ht="13.5">
      <c r="A93" s="25">
        <v>0.91</v>
      </c>
      <c r="B93">
        <v>156212.79375</v>
      </c>
      <c r="C93">
        <v>164445.45</v>
      </c>
      <c r="D93">
        <v>145208.05</v>
      </c>
      <c r="E93">
        <v>123500</v>
      </c>
    </row>
    <row r="94" spans="1:5" ht="13.5">
      <c r="A94" s="25">
        <v>0.92</v>
      </c>
      <c r="B94">
        <v>157312.3</v>
      </c>
      <c r="C94">
        <v>165764.8</v>
      </c>
      <c r="D94">
        <v>145819.2</v>
      </c>
      <c r="E94">
        <v>123500</v>
      </c>
    </row>
    <row r="95" spans="1:5" ht="13.5">
      <c r="A95" s="25">
        <v>0.93</v>
      </c>
      <c r="B95">
        <v>158427.89375</v>
      </c>
      <c r="C95">
        <v>167103.05</v>
      </c>
      <c r="D95">
        <v>146438.45</v>
      </c>
      <c r="E95">
        <v>123500</v>
      </c>
    </row>
    <row r="96" spans="1:5" ht="13.5">
      <c r="A96" s="25">
        <v>0.94</v>
      </c>
      <c r="B96">
        <v>159559.575</v>
      </c>
      <c r="C96">
        <v>168460.2</v>
      </c>
      <c r="D96">
        <v>147065.8</v>
      </c>
      <c r="E96">
        <v>123500</v>
      </c>
    </row>
    <row r="97" spans="1:5" ht="13.5">
      <c r="A97" s="25">
        <v>0.95</v>
      </c>
      <c r="B97">
        <v>160707.34375</v>
      </c>
      <c r="C97">
        <v>169836.25</v>
      </c>
      <c r="D97">
        <v>147701.25</v>
      </c>
      <c r="E97">
        <v>123500</v>
      </c>
    </row>
    <row r="98" spans="1:5" ht="13.5">
      <c r="A98" s="25">
        <v>0.96</v>
      </c>
      <c r="B98">
        <v>161871.2</v>
      </c>
      <c r="C98">
        <v>171231.2</v>
      </c>
      <c r="D98">
        <v>148344.8</v>
      </c>
      <c r="E98">
        <v>123500</v>
      </c>
    </row>
    <row r="99" spans="1:5" ht="13.5">
      <c r="A99" s="25">
        <v>0.97</v>
      </c>
      <c r="B99">
        <v>163051.14375</v>
      </c>
      <c r="C99">
        <v>172645.05</v>
      </c>
      <c r="D99">
        <v>148996.45</v>
      </c>
      <c r="E99">
        <v>123500</v>
      </c>
    </row>
    <row r="100" spans="1:5" ht="13.5">
      <c r="A100" s="25">
        <v>0.98</v>
      </c>
      <c r="B100">
        <v>164247.175</v>
      </c>
      <c r="C100">
        <v>174077.8</v>
      </c>
      <c r="D100">
        <v>149656.2</v>
      </c>
      <c r="E100">
        <v>123500</v>
      </c>
    </row>
    <row r="101" spans="1:5" ht="13.5">
      <c r="A101" s="25">
        <v>0.99</v>
      </c>
      <c r="B101">
        <v>165459.29375</v>
      </c>
      <c r="C101">
        <v>175529.45</v>
      </c>
      <c r="D101">
        <v>150324.05</v>
      </c>
      <c r="E101">
        <v>123500</v>
      </c>
    </row>
    <row r="102" spans="1:5" ht="13.5">
      <c r="A102" s="25">
        <v>1</v>
      </c>
      <c r="B102">
        <v>166687.5</v>
      </c>
      <c r="C102">
        <v>177000</v>
      </c>
      <c r="D102">
        <v>151000</v>
      </c>
      <c r="E102">
        <v>123500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Tomohiro Fujitsuki</cp:lastModifiedBy>
  <dcterms:modified xsi:type="dcterms:W3CDTF">2010-02-20T07:24:02Z</dcterms:modified>
  <cp:category/>
  <cp:version/>
  <cp:contentType/>
  <cp:contentStatus/>
</cp:coreProperties>
</file>